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50" firstSheet="9" activeTab="24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 " sheetId="19" r:id="rId19"/>
    <sheet name="表19 " sheetId="20" r:id="rId20"/>
    <sheet name="表20" sheetId="21" r:id="rId21"/>
    <sheet name="表21" sheetId="22" r:id="rId22"/>
    <sheet name="表22" sheetId="23" r:id="rId23"/>
    <sheet name="表23" sheetId="24" r:id="rId24"/>
    <sheet name="表24" sheetId="25" r:id="rId25"/>
    <sheet name="表25" sheetId="26" r:id="rId26"/>
    <sheet name="表26" sheetId="27" r:id="rId27"/>
    <sheet name="表27" sheetId="28" r:id="rId28"/>
    <sheet name="表28" sheetId="29" r:id="rId29"/>
    <sheet name="表29" sheetId="30" r:id="rId30"/>
    <sheet name="表30" sheetId="31" r:id="rId31"/>
  </sheets>
  <definedNames/>
  <calcPr fullCalcOnLoad="1"/>
</workbook>
</file>

<file path=xl/sharedStrings.xml><?xml version="1.0" encoding="utf-8"?>
<sst xmlns="http://schemas.openxmlformats.org/spreadsheetml/2006/main" count="3481" uniqueCount="1491">
  <si>
    <t>目 录</t>
  </si>
  <si>
    <t>1、全市一般公共预算收入决算总表</t>
  </si>
  <si>
    <t>2、全市一般公共预算收入决算明细表</t>
  </si>
  <si>
    <t>3、全市一般公共预算支出决算总表</t>
  </si>
  <si>
    <t>4、全市一般公共预算支出决算功能分类明细表</t>
  </si>
  <si>
    <t>5、市级一般公共预算收入决算总表</t>
  </si>
  <si>
    <t>6、市级一般公共预算收入决算明细表</t>
  </si>
  <si>
    <t>7、市级一般公共预算支出决算总表</t>
  </si>
  <si>
    <t>8、市级一般公共预算支出决算功能分类明细表</t>
  </si>
  <si>
    <t>9、本级一般公共预算支出决算经济分类明细表</t>
  </si>
  <si>
    <t>10、市对县市区税收返还和转移支付分项目决算表</t>
  </si>
  <si>
    <t>11、市对县市区税收返还和转移支付分地区决算表</t>
  </si>
  <si>
    <t>12、全市政府性基金收入决算表</t>
  </si>
  <si>
    <t>13、全市政府性基金支出决算表</t>
  </si>
  <si>
    <t>14、市级政府性基金收入决算表</t>
  </si>
  <si>
    <t>15、市级政府性基金支出决算表</t>
  </si>
  <si>
    <t>16、市级政府性基金转移支付分项目决算表</t>
  </si>
  <si>
    <t>17、市级政府性基金转移支付分地区决算表</t>
  </si>
  <si>
    <t>18、全市国有资本经营收入决算表</t>
  </si>
  <si>
    <t>19、全市国有资本经营支出决算表</t>
  </si>
  <si>
    <t>20、市级国有资本经营收入决算表</t>
  </si>
  <si>
    <t>21、市级国有资本经营支出决算表</t>
  </si>
  <si>
    <t>22、市级国有资本经营转移支付决算表</t>
  </si>
  <si>
    <t>23、全市社会保险基金收入决算表</t>
  </si>
  <si>
    <t>24、全市社会保险基金支出决算表</t>
  </si>
  <si>
    <t>25、市级社会保险基金收入决算表</t>
  </si>
  <si>
    <t>26、市级社会保险基金支出决算表</t>
  </si>
  <si>
    <t>27、全市政府一般债务限额和余额情况表</t>
  </si>
  <si>
    <t>28、全市政府专项债务限额和余额情况表</t>
  </si>
  <si>
    <t>29、市级政府一般债务限额和余额情况表</t>
  </si>
  <si>
    <t>30、市级政府专项债务限额和余额情况表</t>
  </si>
  <si>
    <t>表1：</t>
  </si>
  <si>
    <r>
      <t>2019</t>
    </r>
    <r>
      <rPr>
        <b/>
        <sz val="18"/>
        <rFont val="宋体"/>
        <family val="0"/>
      </rPr>
      <t>年全市一般公共预算收入决算总表</t>
    </r>
  </si>
  <si>
    <t>单位：万元</t>
  </si>
  <si>
    <r>
      <t>项</t>
    </r>
    <r>
      <rPr>
        <b/>
        <sz val="11"/>
        <rFont val="Arial"/>
        <family val="2"/>
      </rPr>
      <t xml:space="preserve">        </t>
    </r>
    <r>
      <rPr>
        <b/>
        <sz val="11"/>
        <rFont val="宋体"/>
        <family val="0"/>
      </rPr>
      <t>目</t>
    </r>
  </si>
  <si>
    <t>决算数</t>
  </si>
  <si>
    <t>一、一般公共预算地方收入</t>
  </si>
  <si>
    <t>二、上级补助收入</t>
  </si>
  <si>
    <t xml:space="preserve">    返还性收入</t>
  </si>
  <si>
    <t xml:space="preserve">    一般性转移支付收入</t>
  </si>
  <si>
    <t xml:space="preserve">    专项转移支付收入</t>
  </si>
  <si>
    <t>三、债务收入</t>
  </si>
  <si>
    <t>四、调入预算稳定调节基金</t>
  </si>
  <si>
    <t>五、调入资金</t>
  </si>
  <si>
    <t>六、上年结余</t>
  </si>
  <si>
    <t>一般公共预算收入合计</t>
  </si>
  <si>
    <t>表2：</t>
  </si>
  <si>
    <r>
      <t>2019</t>
    </r>
    <r>
      <rPr>
        <b/>
        <sz val="18"/>
        <rFont val="宋体"/>
        <family val="0"/>
      </rPr>
      <t>年全市一般公共预算收入决算明细表</t>
    </r>
  </si>
  <si>
    <t>单位:万元</t>
  </si>
  <si>
    <t>项      目</t>
  </si>
  <si>
    <t>2019年预算数</t>
  </si>
  <si>
    <t>2019年决算数</t>
  </si>
  <si>
    <t>决算数为   预算数的%</t>
  </si>
  <si>
    <t>2018年决算数</t>
  </si>
  <si>
    <t>决算数为       上年决算数的%</t>
  </si>
  <si>
    <t>一、税收收入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</si>
  <si>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</si>
  <si>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</si>
  <si>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</si>
  <si>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</si>
  <si>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</si>
  <si>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</si>
  <si>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</si>
  <si>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</si>
  <si>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</si>
  <si>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</si>
  <si>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</si>
  <si>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</si>
  <si>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</si>
  <si>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 xml:space="preserve">    环境保护税</t>
  </si>
  <si>
    <t xml:space="preserve">   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</si>
  <si>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</si>
  <si>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</si>
  <si>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</si>
  <si>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</si>
  <si>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</si>
  <si>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</si>
  <si>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</si>
  <si>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一般公共预算地方收入合计</t>
  </si>
  <si>
    <t>表3：</t>
  </si>
  <si>
    <r>
      <t>2019</t>
    </r>
    <r>
      <rPr>
        <b/>
        <sz val="18"/>
        <rFont val="宋体"/>
        <family val="0"/>
      </rPr>
      <t>年全市一般公共预算支出决算总表</t>
    </r>
  </si>
  <si>
    <t>一、一般公共预算支出</t>
  </si>
  <si>
    <t>二、上解上级支出</t>
  </si>
  <si>
    <t>三、债务还本支出</t>
  </si>
  <si>
    <t>四、补充预算稳定调节基金</t>
  </si>
  <si>
    <t>五、年终结余</t>
  </si>
  <si>
    <t>一般公共预算支出合计</t>
  </si>
  <si>
    <t>表4：</t>
  </si>
  <si>
    <t>2019年全市一般公共预算支出决算功能分类明细表</t>
  </si>
  <si>
    <t>项   目</t>
  </si>
  <si>
    <t>决算数为上年       决算数的％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</si>
  <si>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</si>
  <si>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</si>
  <si>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</si>
  <si>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</si>
  <si>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</si>
  <si>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</si>
  <si>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</si>
  <si>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</si>
  <si>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</si>
  <si>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</si>
  <si>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</si>
  <si>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</si>
  <si>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</si>
  <si>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</si>
  <si>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</si>
  <si>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</si>
  <si>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</si>
  <si>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</si>
  <si>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</si>
  <si>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</si>
  <si>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</si>
  <si>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</si>
  <si>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</si>
  <si>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</si>
  <si>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</si>
  <si>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</si>
  <si>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</si>
  <si>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</si>
  <si>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</si>
  <si>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</si>
  <si>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</si>
  <si>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</si>
  <si>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</si>
  <si>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</si>
  <si>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</si>
  <si>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</si>
  <si>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</si>
  <si>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</si>
  <si>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</si>
  <si>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</si>
  <si>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</si>
  <si>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</si>
  <si>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</si>
  <si>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</si>
  <si>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</si>
  <si>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</si>
  <si>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</si>
  <si>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</si>
  <si>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</si>
  <si>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</si>
  <si>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</si>
  <si>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</si>
  <si>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</si>
  <si>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</si>
  <si>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</si>
  <si>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</si>
  <si>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</si>
  <si>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</si>
  <si>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</si>
  <si>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</si>
  <si>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</si>
  <si>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</si>
  <si>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</si>
  <si>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</si>
  <si>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</si>
  <si>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</si>
  <si>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</si>
  <si>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</si>
  <si>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</si>
  <si>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</si>
  <si>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</si>
  <si>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</si>
  <si>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</si>
  <si>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</si>
  <si>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</si>
  <si>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</si>
  <si>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</si>
  <si>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</si>
  <si>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</si>
  <si>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</si>
  <si>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</si>
  <si>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</si>
  <si>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</si>
  <si>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</si>
  <si>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</si>
  <si>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</si>
  <si>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</si>
  <si>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</si>
  <si>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</si>
  <si>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</si>
  <si>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</si>
  <si>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</si>
  <si>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</si>
  <si>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</si>
  <si>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</si>
  <si>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</si>
  <si>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</si>
  <si>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</si>
  <si>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</si>
  <si>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</si>
  <si>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</si>
  <si>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</si>
  <si>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</si>
  <si>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</si>
  <si>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</si>
  <si>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</si>
  <si>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</si>
  <si>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</si>
  <si>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</si>
  <si>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</si>
  <si>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</si>
  <si>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</si>
  <si>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</si>
  <si>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</si>
  <si>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</si>
  <si>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</si>
  <si>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</si>
  <si>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</si>
  <si>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</si>
  <si>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</si>
  <si>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</si>
  <si>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</si>
  <si>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</si>
  <si>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</si>
  <si>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</si>
  <si>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</si>
  <si>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</si>
  <si>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</si>
  <si>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</si>
  <si>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</si>
  <si>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</si>
  <si>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</si>
  <si>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</si>
  <si>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</si>
  <si>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</si>
  <si>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</si>
  <si>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</si>
  <si>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</si>
  <si>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</si>
  <si>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</si>
  <si>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</si>
  <si>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</si>
  <si>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</si>
  <si>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</si>
  <si>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</si>
  <si>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</si>
  <si>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</si>
  <si>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</si>
  <si>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</si>
  <si>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</si>
  <si>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</si>
  <si>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</si>
  <si>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</si>
  <si>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</si>
  <si>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</si>
  <si>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</si>
  <si>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</si>
  <si>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</si>
  <si>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</si>
  <si>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</si>
  <si>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</si>
  <si>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</si>
  <si>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</si>
  <si>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</si>
  <si>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</si>
  <si>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</si>
  <si>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</si>
  <si>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</si>
  <si>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</si>
  <si>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</si>
  <si>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</si>
  <si>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</si>
  <si>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</si>
  <si>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</si>
  <si>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</si>
  <si>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</si>
  <si>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</si>
  <si>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</si>
  <si>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</si>
  <si>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</si>
  <si>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</si>
  <si>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</si>
  <si>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</si>
  <si>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</si>
  <si>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</si>
  <si>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</si>
  <si>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</si>
  <si>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</si>
  <si>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</si>
  <si>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</si>
  <si>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</si>
  <si>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</si>
  <si>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</si>
  <si>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</si>
  <si>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</si>
  <si>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</si>
  <si>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</si>
  <si>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</si>
  <si>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</si>
  <si>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</si>
  <si>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</si>
  <si>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</si>
  <si>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</si>
  <si>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</si>
  <si>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</si>
  <si>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</si>
  <si>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</si>
  <si>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</si>
  <si>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</si>
  <si>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</si>
  <si>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</si>
  <si>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</si>
  <si>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</si>
  <si>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</si>
  <si>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</si>
  <si>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</si>
  <si>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</si>
  <si>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</si>
  <si>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</si>
  <si>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</si>
  <si>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</si>
  <si>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</si>
  <si>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</si>
  <si>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</si>
  <si>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</si>
  <si>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</si>
  <si>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</si>
  <si>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</si>
  <si>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</si>
  <si>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</si>
  <si>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</si>
  <si>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</si>
  <si>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</si>
  <si>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</si>
  <si>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</si>
  <si>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</si>
  <si>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</si>
  <si>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</si>
  <si>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</si>
  <si>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</si>
  <si>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</si>
  <si>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</si>
  <si>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</si>
  <si>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</si>
  <si>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</si>
  <si>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</si>
  <si>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</si>
  <si>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</si>
  <si>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</si>
  <si>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</si>
  <si>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</si>
  <si>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</si>
  <si>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</si>
  <si>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</si>
  <si>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</si>
  <si>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</si>
  <si>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</si>
  <si>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</si>
  <si>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</si>
  <si>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</si>
  <si>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</si>
  <si>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</si>
  <si>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</si>
  <si>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</si>
  <si>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</si>
  <si>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</si>
  <si>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</si>
  <si>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</si>
  <si>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</si>
  <si>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</si>
  <si>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</si>
  <si>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</si>
  <si>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</si>
  <si>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</si>
  <si>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</si>
  <si>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</si>
  <si>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</si>
  <si>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</si>
  <si>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</si>
  <si>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</si>
  <si>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</si>
  <si>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</si>
  <si>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</si>
  <si>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</si>
  <si>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</si>
  <si>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</si>
  <si>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</si>
  <si>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</si>
  <si>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</si>
  <si>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</si>
  <si>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</si>
  <si>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</si>
  <si>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</si>
  <si>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</si>
  <si>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</si>
  <si>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</si>
  <si>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</si>
  <si>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</si>
  <si>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</si>
  <si>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</si>
  <si>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</si>
  <si>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</si>
  <si>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</si>
  <si>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</si>
  <si>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</si>
  <si>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</si>
  <si>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</si>
  <si>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</si>
  <si>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</si>
  <si>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</si>
  <si>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</si>
  <si>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</si>
  <si>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</si>
  <si>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</si>
  <si>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</si>
  <si>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</si>
  <si>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</si>
  <si>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</si>
  <si>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</si>
  <si>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</si>
  <si>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</si>
  <si>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</si>
  <si>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</si>
  <si>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</si>
  <si>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</si>
  <si>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</si>
  <si>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</si>
  <si>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</si>
  <si>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</si>
  <si>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</si>
  <si>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</si>
  <si>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</si>
  <si>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</si>
  <si>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</si>
  <si>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</si>
  <si>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</si>
  <si>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</si>
  <si>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</si>
  <si>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</si>
  <si>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</si>
  <si>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</si>
  <si>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</si>
  <si>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</si>
  <si>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</si>
  <si>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</si>
  <si>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</si>
  <si>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</si>
  <si>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</si>
  <si>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</si>
  <si>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</si>
  <si>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</si>
  <si>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</si>
  <si>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</si>
  <si>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</si>
  <si>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</si>
  <si>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</si>
  <si>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</si>
  <si>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</si>
  <si>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</si>
  <si>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</si>
  <si>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</si>
  <si>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</si>
  <si>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</si>
  <si>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</si>
  <si>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</si>
  <si>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</si>
  <si>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</si>
  <si>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</si>
  <si>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</si>
  <si>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</si>
  <si>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</si>
  <si>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</si>
  <si>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</si>
  <si>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</si>
  <si>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</si>
  <si>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</si>
  <si>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</si>
  <si>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</si>
  <si>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</si>
  <si>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</si>
  <si>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</si>
  <si>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</si>
  <si>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</si>
  <si>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</si>
  <si>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</si>
  <si>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</si>
  <si>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</si>
  <si>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</si>
  <si>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</si>
  <si>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</si>
  <si>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</si>
  <si>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</si>
  <si>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</si>
  <si>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</si>
  <si>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</si>
  <si>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</si>
  <si>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</si>
  <si>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</si>
  <si>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</si>
  <si>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</si>
  <si>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</si>
  <si>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</si>
  <si>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</si>
  <si>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</si>
  <si>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</si>
  <si>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</si>
  <si>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</si>
  <si>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</si>
  <si>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</si>
  <si>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</si>
  <si>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</si>
  <si>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</si>
  <si>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</si>
  <si>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</si>
  <si>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</si>
  <si>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</si>
  <si>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</si>
  <si>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</si>
  <si>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</si>
  <si>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</si>
  <si>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</si>
  <si>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</si>
  <si>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</si>
  <si>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</si>
  <si>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</si>
  <si>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</si>
  <si>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</si>
  <si>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</si>
  <si>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</si>
  <si>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</si>
  <si>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</si>
  <si>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</si>
  <si>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</si>
  <si>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</si>
  <si>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</si>
  <si>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</si>
  <si>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</si>
  <si>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</si>
  <si>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</si>
  <si>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</si>
  <si>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</si>
  <si>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</si>
  <si>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</si>
  <si>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</si>
  <si>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</si>
  <si>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</si>
  <si>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</si>
  <si>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</si>
  <si>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</si>
  <si>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</si>
  <si>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</si>
  <si>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</si>
  <si>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</si>
  <si>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</si>
  <si>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</si>
  <si>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</si>
  <si>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</si>
  <si>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</si>
  <si>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</si>
  <si>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</si>
  <si>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</si>
  <si>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</si>
  <si>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</si>
  <si>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</si>
  <si>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</si>
  <si>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</si>
  <si>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</si>
  <si>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</si>
  <si>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</si>
  <si>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</si>
  <si>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</si>
  <si>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</si>
  <si>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</si>
  <si>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</si>
  <si>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</si>
  <si>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</si>
  <si>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</si>
  <si>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</si>
  <si>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</si>
  <si>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</si>
  <si>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</si>
  <si>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</si>
  <si>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</si>
  <si>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</si>
  <si>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</si>
  <si>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</si>
  <si>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</si>
  <si>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</si>
  <si>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</si>
  <si>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</si>
  <si>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</si>
  <si>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</si>
  <si>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</si>
  <si>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</si>
  <si>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</si>
  <si>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</si>
  <si>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</si>
  <si>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</si>
  <si>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</si>
  <si>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</si>
  <si>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</si>
  <si>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</si>
  <si>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</si>
  <si>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</si>
  <si>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</si>
  <si>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</si>
  <si>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</si>
  <si>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</si>
  <si>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</si>
  <si>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</si>
  <si>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</si>
  <si>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</si>
  <si>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</si>
  <si>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</si>
  <si>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</si>
  <si>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</si>
  <si>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</si>
  <si>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</si>
  <si>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</si>
  <si>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</si>
  <si>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</si>
  <si>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</si>
  <si>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</si>
  <si>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</si>
  <si>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</si>
  <si>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</si>
  <si>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</si>
  <si>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</si>
  <si>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</si>
  <si>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</si>
  <si>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</si>
  <si>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</si>
  <si>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</si>
  <si>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</si>
  <si>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</si>
  <si>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</si>
  <si>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</si>
  <si>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</si>
  <si>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</si>
  <si>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</si>
  <si>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</si>
  <si>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</si>
  <si>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</si>
  <si>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</si>
  <si>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</si>
  <si>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</si>
  <si>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</si>
  <si>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</si>
  <si>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</si>
  <si>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</si>
  <si>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</si>
  <si>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</si>
  <si>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</si>
  <si>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</si>
  <si>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</si>
  <si>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</si>
  <si>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</si>
  <si>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</si>
  <si>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</si>
  <si>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</si>
  <si>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</si>
  <si>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</si>
  <si>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</si>
  <si>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</si>
  <si>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</si>
  <si>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</si>
  <si>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</si>
  <si>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</si>
  <si>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</si>
  <si>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</si>
  <si>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</si>
  <si>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</si>
  <si>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</si>
  <si>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</si>
  <si>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</si>
  <si>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</si>
  <si>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</si>
  <si>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</si>
  <si>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</si>
  <si>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</si>
  <si>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</si>
  <si>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</si>
  <si>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</si>
  <si>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</si>
  <si>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</si>
  <si>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</si>
  <si>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</si>
  <si>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</si>
  <si>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</si>
  <si>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</si>
  <si>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</si>
  <si>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</si>
  <si>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</si>
  <si>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</si>
  <si>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</si>
  <si>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</si>
  <si>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</si>
  <si>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</si>
  <si>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</si>
  <si>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</si>
  <si>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</si>
  <si>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</si>
  <si>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</si>
  <si>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</si>
  <si>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</si>
  <si>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</si>
  <si>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</si>
  <si>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</si>
  <si>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</si>
  <si>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</si>
  <si>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</si>
  <si>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</si>
  <si>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</si>
  <si>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</si>
  <si>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</si>
  <si>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</si>
  <si>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</si>
  <si>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</si>
  <si>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</si>
  <si>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</si>
  <si>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</si>
  <si>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</si>
  <si>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</si>
  <si>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</si>
  <si>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</si>
  <si>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</si>
  <si>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</si>
  <si>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</si>
  <si>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</si>
  <si>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</si>
  <si>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</si>
  <si>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</si>
  <si>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</si>
  <si>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</si>
  <si>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</si>
  <si>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</si>
  <si>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</si>
  <si>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</si>
  <si>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</si>
  <si>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</si>
  <si>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</si>
  <si>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</si>
  <si>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</si>
  <si>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</si>
  <si>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</si>
  <si>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</si>
  <si>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</si>
  <si>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</si>
  <si>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</si>
  <si>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</si>
  <si>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</si>
  <si>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</si>
  <si>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</si>
  <si>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</si>
  <si>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</si>
  <si>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</si>
  <si>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</si>
  <si>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</si>
  <si>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</si>
  <si>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</si>
  <si>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</si>
  <si>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</si>
  <si>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</si>
  <si>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</si>
  <si>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</si>
  <si>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</si>
  <si>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</si>
  <si>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</si>
  <si>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</si>
  <si>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</si>
  <si>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</si>
  <si>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</si>
  <si>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</si>
  <si>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</si>
  <si>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</si>
  <si>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</si>
  <si>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</si>
  <si>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</si>
  <si>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</si>
  <si>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</si>
  <si>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</si>
  <si>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</si>
  <si>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</si>
  <si>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</si>
  <si>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</si>
  <si>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</si>
  <si>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</si>
  <si>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</si>
  <si>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</si>
  <si>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</si>
  <si>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</si>
  <si>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</si>
  <si>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</si>
  <si>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</si>
  <si>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</si>
  <si>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</si>
  <si>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</si>
  <si>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</si>
  <si>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</si>
  <si>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</si>
  <si>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</si>
  <si>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</si>
  <si>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</si>
  <si>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</si>
  <si>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</si>
  <si>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</si>
  <si>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</si>
  <si>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</si>
  <si>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</si>
  <si>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</si>
  <si>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</si>
  <si>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</si>
  <si>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</si>
  <si>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</si>
  <si>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</si>
  <si>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</si>
  <si>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</si>
  <si>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</si>
  <si>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</si>
  <si>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</si>
  <si>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</si>
  <si>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</si>
  <si>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</si>
  <si>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</si>
  <si>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</si>
  <si>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</si>
  <si>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</si>
  <si>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</si>
  <si>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</si>
  <si>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</si>
  <si>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</si>
  <si>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</si>
  <si>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</si>
  <si>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</si>
  <si>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</si>
  <si>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</si>
  <si>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</si>
  <si>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</si>
  <si>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</si>
  <si>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</si>
  <si>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</si>
  <si>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</si>
  <si>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</si>
  <si>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</si>
  <si>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</si>
  <si>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</si>
  <si>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</si>
  <si>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</si>
  <si>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</si>
  <si>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</si>
  <si>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</si>
  <si>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</si>
  <si>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</si>
  <si>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</si>
  <si>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</si>
  <si>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</si>
  <si>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</si>
  <si>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</si>
  <si>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</si>
  <si>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</si>
  <si>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</si>
  <si>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</si>
  <si>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</si>
  <si>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</si>
  <si>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</si>
  <si>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</si>
  <si>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</si>
  <si>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</si>
  <si>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</si>
  <si>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</si>
  <si>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</si>
  <si>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</si>
  <si>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</si>
  <si>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</si>
  <si>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</si>
  <si>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</si>
  <si>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</si>
  <si>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</si>
  <si>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</si>
  <si>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</si>
  <si>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</si>
  <si>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</si>
  <si>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</si>
  <si>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</si>
  <si>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</si>
  <si>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</si>
  <si>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</si>
  <si>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</si>
  <si>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</si>
  <si>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</si>
  <si>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</si>
  <si>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</si>
  <si>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</si>
  <si>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</si>
  <si>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</si>
  <si>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</si>
  <si>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</si>
  <si>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</si>
  <si>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</si>
  <si>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</si>
  <si>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</si>
  <si>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</si>
  <si>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</si>
  <si>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</si>
  <si>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</si>
  <si>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</si>
  <si>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</si>
  <si>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</si>
  <si>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</si>
  <si>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</si>
  <si>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</si>
  <si>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</si>
  <si>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</si>
  <si>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</si>
  <si>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</si>
  <si>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</si>
  <si>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</si>
  <si>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</si>
  <si>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</si>
  <si>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</si>
  <si>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</si>
  <si>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</si>
  <si>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</si>
  <si>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</si>
  <si>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</si>
  <si>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</si>
  <si>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</si>
  <si>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</si>
  <si>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</si>
  <si>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</si>
  <si>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</si>
  <si>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</si>
  <si>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</si>
  <si>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</si>
  <si>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</si>
  <si>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</si>
  <si>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</si>
  <si>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</si>
  <si>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</si>
  <si>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</si>
  <si>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</si>
  <si>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</si>
  <si>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</si>
  <si>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</si>
  <si>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</si>
  <si>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</si>
  <si>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</si>
  <si>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</si>
  <si>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</si>
  <si>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</si>
  <si>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</si>
  <si>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</si>
  <si>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</si>
  <si>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</si>
  <si>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</si>
  <si>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</si>
  <si>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</si>
  <si>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</si>
  <si>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</si>
  <si>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</si>
  <si>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</si>
  <si>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</si>
  <si>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</si>
  <si>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</si>
  <si>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</si>
  <si>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</si>
  <si>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</si>
  <si>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</si>
  <si>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</si>
  <si>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</si>
  <si>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</si>
  <si>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</si>
  <si>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</si>
  <si>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</si>
  <si>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</si>
  <si>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</si>
  <si>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</si>
  <si>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</si>
  <si>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</si>
  <si>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</si>
  <si>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</si>
  <si>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</si>
  <si>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</si>
  <si>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</si>
  <si>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</si>
  <si>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</si>
  <si>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</si>
  <si>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</si>
  <si>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</si>
  <si>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</si>
  <si>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</si>
  <si>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</si>
  <si>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</si>
  <si>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</si>
  <si>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</si>
  <si>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</si>
  <si>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</si>
  <si>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</si>
  <si>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</si>
  <si>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</si>
  <si>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</si>
  <si>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</si>
  <si>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</si>
  <si>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</si>
  <si>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</si>
  <si>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</si>
  <si>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</si>
  <si>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</si>
  <si>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</si>
  <si>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</si>
  <si>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</si>
  <si>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</si>
  <si>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</si>
  <si>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</si>
  <si>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</si>
  <si>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</si>
  <si>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</si>
  <si>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</si>
  <si>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</si>
  <si>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</si>
  <si>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</si>
  <si>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</si>
  <si>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</si>
  <si>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</si>
  <si>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</si>
  <si>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</si>
  <si>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</si>
  <si>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</si>
  <si>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</si>
  <si>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</si>
  <si>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</si>
  <si>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</si>
  <si>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</si>
  <si>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</si>
  <si>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</si>
  <si>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</si>
  <si>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</si>
  <si>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</si>
  <si>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</si>
  <si>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</si>
  <si>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</si>
  <si>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</si>
  <si>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</si>
  <si>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</si>
  <si>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</si>
  <si>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</si>
  <si>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</si>
  <si>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</si>
  <si>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</si>
  <si>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</si>
  <si>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</si>
  <si>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</si>
  <si>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</si>
  <si>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</si>
  <si>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</si>
  <si>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</si>
  <si>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</si>
  <si>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</si>
  <si>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</si>
  <si>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</si>
  <si>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</si>
  <si>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</si>
  <si>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</si>
  <si>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</si>
  <si>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</si>
  <si>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</si>
  <si>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</si>
  <si>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</si>
  <si>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</si>
  <si>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</si>
  <si>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</si>
  <si>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</si>
  <si>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</si>
  <si>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</si>
  <si>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</si>
  <si>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</si>
  <si>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</si>
  <si>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</si>
  <si>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</si>
  <si>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</si>
  <si>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</si>
  <si>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</si>
  <si>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</si>
  <si>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</si>
  <si>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</si>
  <si>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</si>
  <si>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</si>
  <si>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</si>
  <si>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</si>
  <si>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</si>
  <si>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</si>
  <si>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</si>
  <si>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</si>
  <si>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</si>
  <si>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</si>
  <si>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</si>
  <si>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</si>
  <si>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</si>
  <si>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</si>
  <si>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</si>
  <si>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</si>
  <si>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</si>
  <si>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</si>
  <si>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</si>
  <si>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</si>
  <si>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</si>
  <si>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</si>
  <si>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</si>
  <si>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</si>
  <si>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</si>
  <si>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</si>
  <si>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</si>
  <si>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</si>
  <si>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</si>
  <si>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</si>
  <si>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</si>
  <si>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</si>
  <si>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</si>
  <si>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</si>
  <si>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</si>
  <si>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</si>
  <si>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</si>
  <si>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</si>
  <si>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</si>
  <si>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</si>
  <si>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</si>
  <si>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</si>
  <si>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</si>
  <si>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</si>
  <si>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</si>
  <si>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</si>
  <si>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</si>
  <si>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</si>
  <si>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</si>
  <si>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</si>
  <si>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</si>
  <si>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</si>
  <si>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</si>
  <si>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</si>
  <si>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</si>
  <si>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</si>
  <si>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</si>
  <si>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</si>
  <si>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</si>
  <si>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</si>
  <si>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</si>
  <si>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</si>
  <si>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</si>
  <si>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</si>
  <si>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</si>
  <si>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</si>
  <si>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表5：</t>
  </si>
  <si>
    <r>
      <t>2019</t>
    </r>
    <r>
      <rPr>
        <b/>
        <sz val="18"/>
        <rFont val="宋体"/>
        <family val="0"/>
      </rPr>
      <t>年市级一般公共预算收入决算总表</t>
    </r>
  </si>
  <si>
    <t>三、债务(转贷)收入</t>
  </si>
  <si>
    <t>表6：</t>
  </si>
  <si>
    <t>2019年市级一般公共预算收入决算明细表</t>
  </si>
  <si>
    <t>预算科目</t>
  </si>
  <si>
    <t>决算数为       预算数的%</t>
  </si>
  <si>
    <t>决算数为上年决算数的%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</si>
  <si>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</si>
  <si>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</si>
  <si>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</si>
  <si>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</si>
  <si>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</si>
  <si>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</si>
  <si>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</si>
  <si>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</si>
  <si>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</si>
  <si>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</si>
  <si>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</si>
  <si>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</si>
  <si>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</si>
  <si>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</si>
  <si>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</si>
  <si>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</si>
  <si>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</si>
  <si>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</si>
  <si>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</si>
  <si>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</si>
  <si>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表7：</t>
  </si>
  <si>
    <r>
      <t>2019</t>
    </r>
    <r>
      <rPr>
        <b/>
        <sz val="18"/>
        <rFont val="宋体"/>
        <family val="0"/>
      </rPr>
      <t>年市级一般公共预算支出决算总表</t>
    </r>
  </si>
  <si>
    <t>支出合计</t>
  </si>
  <si>
    <t>表8：</t>
  </si>
  <si>
    <t>2019年市级一般公共预算支出决算功能分类明细表</t>
  </si>
  <si>
    <t>项     目</t>
  </si>
  <si>
    <t>决算数为上年       决算数的%</t>
  </si>
  <si>
    <t>表9：</t>
  </si>
  <si>
    <t>2019年本级一般公共预算支出基本支出决算表</t>
  </si>
  <si>
    <t>项    目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</si>
  <si>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</si>
  <si>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</si>
  <si>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</si>
  <si>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</si>
  <si>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</si>
  <si>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</si>
  <si>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</si>
  <si>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</si>
  <si>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</si>
  <si>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</si>
  <si>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</si>
  <si>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</si>
  <si>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</si>
  <si>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</si>
  <si>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</si>
  <si>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</si>
  <si>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</si>
  <si>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</si>
  <si>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</si>
  <si>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</si>
  <si>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</si>
  <si>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</si>
  <si>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</si>
  <si>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</si>
  <si>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</si>
  <si>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</si>
  <si>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</si>
  <si>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</si>
  <si>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</si>
  <si>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</si>
  <si>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</si>
  <si>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</si>
  <si>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</si>
  <si>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</si>
  <si>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</si>
  <si>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</si>
  <si>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</si>
  <si>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</si>
  <si>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</si>
  <si>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</si>
  <si>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</si>
  <si>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</si>
  <si>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</si>
  <si>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</si>
  <si>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</si>
  <si>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</si>
  <si>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</si>
  <si>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</si>
  <si>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</si>
  <si>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</si>
  <si>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</si>
  <si>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</si>
  <si>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</si>
  <si>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</si>
  <si>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</si>
  <si>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</si>
  <si>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本 年 支 出 合 计</t>
  </si>
  <si>
    <t>表10：</t>
  </si>
  <si>
    <t>2019年市对县市区税收返还和转移支付分项目决算表</t>
  </si>
  <si>
    <t>决 算 数</t>
  </si>
  <si>
    <t>补助区级支出合计</t>
  </si>
  <si>
    <t xml:space="preserve">  返还性支出</t>
  </si>
  <si>
    <t xml:space="preserve">  一般性转移支付支出</t>
  </si>
  <si>
    <t xml:space="preserve">    结算补助支出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</si>
  <si>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</si>
  <si>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</si>
  <si>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</si>
  <si>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</si>
  <si>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</si>
  <si>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</si>
  <si>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</si>
  <si>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</si>
  <si>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</si>
  <si>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</si>
  <si>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</si>
  <si>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</si>
  <si>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</si>
  <si>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</si>
  <si>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</si>
  <si>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</si>
  <si>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</si>
  <si>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</si>
  <si>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</si>
  <si>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灾害防治及应急管理 </t>
  </si>
  <si>
    <t>表11：</t>
  </si>
  <si>
    <r>
      <t>2019</t>
    </r>
    <r>
      <rPr>
        <b/>
        <sz val="14"/>
        <rFont val="宋体"/>
        <family val="0"/>
      </rPr>
      <t>年市对县市区税收返还和转移支付分地区决算表</t>
    </r>
  </si>
  <si>
    <t>地 区</t>
  </si>
  <si>
    <t>合 计</t>
  </si>
  <si>
    <t>税收返还</t>
  </si>
  <si>
    <t>一般性转移支付</t>
  </si>
  <si>
    <t>专项转移支付</t>
  </si>
  <si>
    <t>补助县区级支出合计</t>
  </si>
  <si>
    <t>双清区</t>
  </si>
  <si>
    <t>大祥区</t>
  </si>
  <si>
    <t>北塔区</t>
  </si>
  <si>
    <t>经开区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</si>
  <si>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</si>
  <si>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</si>
  <si>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</si>
  <si>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</si>
  <si>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</si>
  <si>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</si>
  <si>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</si>
  <si>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</si>
  <si>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</si>
  <si>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表12：</t>
  </si>
  <si>
    <r>
      <t>2019</t>
    </r>
    <r>
      <rPr>
        <b/>
        <sz val="18"/>
        <rFont val="宋体"/>
        <family val="0"/>
      </rPr>
      <t>年全市政府性基金收入决算表</t>
    </r>
  </si>
  <si>
    <t xml:space="preserve">   一、政府性基金地方收入小计</t>
  </si>
  <si>
    <t xml:space="preserve">     国有土地使用权出让收入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</si>
  <si>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</si>
  <si>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</si>
  <si>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</si>
  <si>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城市基础设施配套费收入</t>
  </si>
  <si>
    <t xml:space="preserve">     污水处理费收入</t>
  </si>
  <si>
    <t xml:space="preserve">     新型墙体材料专项基金收入</t>
  </si>
  <si>
    <t xml:space="preserve">     其他政府性基金收入</t>
  </si>
  <si>
    <t xml:space="preserve">   二、债务转贷收入</t>
  </si>
  <si>
    <t xml:space="preserve">   三、上级补助收入</t>
  </si>
  <si>
    <t xml:space="preserve">   四、调入资金</t>
  </si>
  <si>
    <t xml:space="preserve">   五、上年结余</t>
  </si>
  <si>
    <t>政府性基金收入合计</t>
  </si>
  <si>
    <t>表13：</t>
  </si>
  <si>
    <r>
      <t>2019</t>
    </r>
    <r>
      <rPr>
        <b/>
        <sz val="18"/>
        <rFont val="宋体"/>
        <family val="0"/>
      </rPr>
      <t>年全市政府性基金支出决算表</t>
    </r>
  </si>
  <si>
    <t xml:space="preserve">   一、本年支出</t>
  </si>
  <si>
    <t xml:space="preserve">  国家电影事业发展专项资金安排的支出</t>
  </si>
  <si>
    <t xml:space="preserve">    资助国产影片放映</t>
  </si>
  <si>
    <t xml:space="preserve">    资助影院建设</t>
  </si>
  <si>
    <t xml:space="preserve">    其他国家电影事业发展专项资金支出</t>
  </si>
  <si>
    <t xml:space="preserve">  旅游发展基金支出</t>
  </si>
  <si>
    <t xml:space="preserve">    地方旅游开发项目补助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</si>
  <si>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</si>
  <si>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</si>
  <si>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</si>
  <si>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</si>
  <si>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</si>
  <si>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</si>
  <si>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</si>
  <si>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</si>
  <si>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</si>
  <si>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</si>
  <si>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</si>
  <si>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</si>
  <si>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</si>
  <si>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</si>
  <si>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</si>
  <si>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</si>
  <si>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</si>
  <si>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</si>
  <si>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</si>
  <si>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</si>
  <si>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</si>
  <si>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城市防洪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</si>
  <si>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</si>
  <si>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</si>
  <si>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</si>
  <si>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</si>
  <si>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</si>
  <si>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土地储备专项债券收入安排的支出  </t>
  </si>
  <si>
    <t xml:space="preserve">    征地和拆迁补偿支出  </t>
  </si>
  <si>
    <t xml:space="preserve">    其他土地储备专项债券收入安排的支出  </t>
  </si>
  <si>
    <t xml:space="preserve">  棚户区改造专项债券收入安排的支出  </t>
  </si>
  <si>
    <t xml:space="preserve">    其他棚户区改造专项债券收入安排的支出  </t>
  </si>
  <si>
    <t xml:space="preserve">  城市基础设施配套费对应专项债务收入安排的支出  </t>
  </si>
  <si>
    <t xml:space="preserve">    其他城市基础设施配套费对应专项债务收入安排的支出  </t>
  </si>
  <si>
    <t xml:space="preserve">  大中型水库库区基金安排的支出</t>
  </si>
  <si>
    <t xml:space="preserve">    其他大中型水库库区基金支出</t>
  </si>
  <si>
    <t xml:space="preserve">  民航发展基金支出</t>
  </si>
  <si>
    <t xml:space="preserve">    民航机场建设</t>
  </si>
  <si>
    <t xml:space="preserve">    航线和机场补贴</t>
  </si>
  <si>
    <t xml:space="preserve">  政府收费公路专项债券收入安排的支出  </t>
  </si>
  <si>
    <t xml:space="preserve">    其他政府收费公路专项债券收入安排的支出  </t>
  </si>
  <si>
    <t xml:space="preserve">  其他政府性基金及对应专项债务收入安排的支出</t>
  </si>
  <si>
    <t xml:space="preserve">    其他政府性基金安排的支出  </t>
  </si>
  <si>
    <t xml:space="preserve">    其他地方自行试点项目收益专项债券收入安排的支出  </t>
  </si>
  <si>
    <t xml:space="preserve">    其他政府性基金债务收入安排的支出  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</si>
  <si>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</si>
  <si>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</si>
  <si>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</si>
  <si>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  彩票市场调控资金支出</t>
  </si>
  <si>
    <t xml:space="preserve">    其他彩票发行销售机构业务费安排的支出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</si>
  <si>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</si>
  <si>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</si>
  <si>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</si>
  <si>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</si>
  <si>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</si>
  <si>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</si>
  <si>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</si>
  <si>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</si>
  <si>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</si>
  <si>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</si>
  <si>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其他政府性基金债务付息支出</t>
  </si>
  <si>
    <t xml:space="preserve">   二、上解上级支出</t>
  </si>
  <si>
    <t xml:space="preserve">   三、调出资金</t>
  </si>
  <si>
    <t xml:space="preserve">   四、债务还本支出</t>
  </si>
  <si>
    <t xml:space="preserve">   五、年终结余</t>
  </si>
  <si>
    <t>政府性基金收支出合计</t>
  </si>
  <si>
    <t>表14：</t>
  </si>
  <si>
    <r>
      <t>2019</t>
    </r>
    <r>
      <rPr>
        <b/>
        <sz val="18"/>
        <rFont val="宋体"/>
        <family val="0"/>
      </rPr>
      <t>年市级政府性基金收入决算表</t>
    </r>
  </si>
  <si>
    <t>预算数</t>
  </si>
  <si>
    <t xml:space="preserve">   四、上年结余</t>
  </si>
  <si>
    <t>表15：</t>
  </si>
  <si>
    <r>
      <t>2019</t>
    </r>
    <r>
      <rPr>
        <b/>
        <sz val="18"/>
        <rFont val="宋体"/>
        <family val="0"/>
      </rPr>
      <t>年市级政府性基金支出决算表</t>
    </r>
  </si>
  <si>
    <t>政府性基金支出合计</t>
  </si>
  <si>
    <t>表16：</t>
  </si>
  <si>
    <r>
      <t>2019</t>
    </r>
    <r>
      <rPr>
        <b/>
        <sz val="16"/>
        <rFont val="宋体"/>
        <family val="0"/>
      </rPr>
      <t>年市级政府性基金转移支付分项目决算表</t>
    </r>
  </si>
  <si>
    <t>补助县市区级支出合计</t>
  </si>
  <si>
    <t xml:space="preserve">  小型水库移民后期扶持基金支出</t>
  </si>
  <si>
    <t xml:space="preserve">  国有土地使用权出让收入安排的支出</t>
  </si>
  <si>
    <t xml:space="preserve">   彩票公益金安排的支出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</si>
  <si>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</si>
  <si>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</si>
  <si>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</si>
  <si>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</si>
  <si>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 xml:space="preserve">     用于城乡医疗救助的彩票公益金支出</t>
  </si>
  <si>
    <t>表17：</t>
  </si>
  <si>
    <r>
      <t>2019</t>
    </r>
    <r>
      <rPr>
        <b/>
        <sz val="14"/>
        <rFont val="宋体"/>
        <family val="0"/>
      </rPr>
      <t>年市级政府性基金转移支付分地区决算表</t>
    </r>
  </si>
  <si>
    <t>表18：</t>
  </si>
  <si>
    <r>
      <t>2019</t>
    </r>
    <r>
      <rPr>
        <b/>
        <sz val="18"/>
        <rFont val="宋体"/>
        <family val="0"/>
      </rPr>
      <t>年全市国有资本经营收入决算表</t>
    </r>
  </si>
  <si>
    <t xml:space="preserve">     一、本年收入</t>
  </si>
  <si>
    <t xml:space="preserve">        利润收入</t>
  </si>
  <si>
    <t xml:space="preserve">        股利、股息收入</t>
  </si>
  <si>
    <t xml:space="preserve">        产权转让收入</t>
  </si>
  <si>
    <t xml:space="preserve">        其他国有资本经营预算收入</t>
  </si>
  <si>
    <t xml:space="preserve">     二、上级补助收入</t>
  </si>
  <si>
    <t xml:space="preserve">     三、上年结余</t>
  </si>
  <si>
    <t>国有资本经营收入合计</t>
  </si>
  <si>
    <t>表19：</t>
  </si>
  <si>
    <r>
      <t>2019</t>
    </r>
    <r>
      <rPr>
        <b/>
        <sz val="18"/>
        <rFont val="宋体"/>
        <family val="0"/>
      </rPr>
      <t>年全市国有资本经营支出决算表</t>
    </r>
  </si>
  <si>
    <t xml:space="preserve">     一、本年支出</t>
  </si>
  <si>
    <t xml:space="preserve">       解决历史遗留问题及改革成本支出</t>
  </si>
  <si>
    <t xml:space="preserve">         国有企业改革成本支出</t>
  </si>
  <si>
    <t xml:space="preserve">         其他解决历史遗留问题及改革成本支出</t>
  </si>
  <si>
    <t xml:space="preserve">       国有企业资本金注入</t>
  </si>
  <si>
    <t xml:space="preserve">         其他国有企业资本金注入</t>
  </si>
  <si>
    <t xml:space="preserve">       金融国有资本经营预算支出</t>
  </si>
  <si>
    <t xml:space="preserve">         其他金融国有资本经营预算支出</t>
  </si>
  <si>
    <t xml:space="preserve">       其他国有资本经营预算支出(款)</t>
  </si>
  <si>
    <t xml:space="preserve">         其他金融国有资本经营预算支出（项）</t>
  </si>
  <si>
    <t xml:space="preserve">     二、调出资金</t>
  </si>
  <si>
    <t>国有资本经营支出合计</t>
  </si>
  <si>
    <t>表20：</t>
  </si>
  <si>
    <r>
      <t>2019</t>
    </r>
    <r>
      <rPr>
        <b/>
        <sz val="18"/>
        <rFont val="宋体"/>
        <family val="0"/>
      </rPr>
      <t>年市级国有资本经营收入决算表</t>
    </r>
  </si>
  <si>
    <t>表21：</t>
  </si>
  <si>
    <r>
      <t>2019</t>
    </r>
    <r>
      <rPr>
        <b/>
        <sz val="18"/>
        <rFont val="宋体"/>
        <family val="0"/>
      </rPr>
      <t>年市级国有资本经营支出决算表</t>
    </r>
  </si>
  <si>
    <t>表22：</t>
  </si>
  <si>
    <r>
      <t>2019</t>
    </r>
    <r>
      <rPr>
        <b/>
        <sz val="18"/>
        <rFont val="宋体"/>
        <family val="0"/>
      </rPr>
      <t>年市级国有资本经营转移支付决算表</t>
    </r>
  </si>
  <si>
    <t>国有资本经营预算转移支付表</t>
  </si>
  <si>
    <t>无</t>
  </si>
  <si>
    <t>注：2019年市级国有资本经营预算转移支付决算数为0万元。</t>
  </si>
  <si>
    <t>表23：</t>
  </si>
  <si>
    <r>
      <t>2019</t>
    </r>
    <r>
      <rPr>
        <b/>
        <sz val="18"/>
        <rFont val="宋体"/>
        <family val="0"/>
      </rPr>
      <t>年全市社会保险基金收入决算表</t>
    </r>
  </si>
  <si>
    <r>
      <rPr>
        <b/>
        <sz val="11"/>
        <rFont val="宋体"/>
        <family val="0"/>
      </rPr>
      <t>项</t>
    </r>
    <r>
      <rPr>
        <b/>
        <sz val="11"/>
        <rFont val="Arial"/>
        <family val="2"/>
      </rPr>
      <t xml:space="preserve">        </t>
    </r>
    <r>
      <rPr>
        <b/>
        <sz val="11"/>
        <rFont val="宋体"/>
        <family val="0"/>
      </rPr>
      <t>目</t>
    </r>
  </si>
  <si>
    <t>一、本年收入</t>
  </si>
  <si>
    <t xml:space="preserve">    机关养老保险基金</t>
  </si>
  <si>
    <t xml:space="preserve">       保险费收入</t>
  </si>
  <si>
    <t xml:space="preserve">       补缴养老保险费收入</t>
  </si>
  <si>
    <t xml:space="preserve">       利息收入</t>
  </si>
  <si>
    <t xml:space="preserve">       财政补贴收入</t>
  </si>
  <si>
    <t xml:space="preserve">       转移收入</t>
  </si>
  <si>
    <t xml:space="preserve">    失业保险基金</t>
  </si>
  <si>
    <t xml:space="preserve">       其他收入</t>
  </si>
  <si>
    <t xml:space="preserve">       上级补助收入</t>
  </si>
  <si>
    <t xml:space="preserve">       下级上解收入</t>
  </si>
  <si>
    <t xml:space="preserve">    城镇职工基本医疗保险基金（含生育）</t>
  </si>
  <si>
    <t xml:space="preserve">    工伤保险基金</t>
  </si>
  <si>
    <t xml:space="preserve">    被征地农民保障资金</t>
  </si>
  <si>
    <t>二、上年结余</t>
  </si>
  <si>
    <t>社会保险基金收入合计</t>
  </si>
  <si>
    <t>表24：</t>
  </si>
  <si>
    <r>
      <t>2019</t>
    </r>
    <r>
      <rPr>
        <b/>
        <sz val="18"/>
        <rFont val="宋体"/>
        <family val="0"/>
      </rPr>
      <t>年全市社会保险基金支出决算表</t>
    </r>
  </si>
  <si>
    <t>一、本年支出</t>
  </si>
  <si>
    <t xml:space="preserve">   机关养老保险基金</t>
  </si>
  <si>
    <t xml:space="preserve">       基本养老金支出</t>
  </si>
  <si>
    <t xml:space="preserve">       转移支出</t>
  </si>
  <si>
    <t xml:space="preserve">       其他支出</t>
  </si>
  <si>
    <t xml:space="preserve">   失业保险基金</t>
  </si>
  <si>
    <t xml:space="preserve">      失业保险金支出</t>
  </si>
  <si>
    <t xml:space="preserve">       医疗补助金支出</t>
  </si>
  <si>
    <t xml:space="preserve">       丧葬补助和抚恤金支出</t>
  </si>
  <si>
    <t xml:space="preserve">       职业培训补贴支出</t>
  </si>
  <si>
    <t xml:space="preserve">       职业技能补贴支出</t>
  </si>
  <si>
    <t xml:space="preserve">       稳定岗位补贴支出</t>
  </si>
  <si>
    <t xml:space="preserve">       提取技能提升补贴资金</t>
  </si>
  <si>
    <t xml:space="preserve">       上解上级支出</t>
  </si>
  <si>
    <t xml:space="preserve">       补助下级支出</t>
  </si>
  <si>
    <t xml:space="preserve">   城镇职工基本医疗保险基金（含生育）</t>
  </si>
  <si>
    <t xml:space="preserve">       基本待遇支出</t>
  </si>
  <si>
    <t xml:space="preserve">   工伤保险基金收入</t>
  </si>
  <si>
    <t xml:space="preserve">       劳动能力鉴定支出</t>
  </si>
  <si>
    <t xml:space="preserve">       工伤预防费用支出</t>
  </si>
  <si>
    <t xml:space="preserve">   被征地农民保障资金收入</t>
  </si>
  <si>
    <t>二、累计结余</t>
  </si>
  <si>
    <t>社会保险基金支出合计</t>
  </si>
  <si>
    <t>表25：</t>
  </si>
  <si>
    <r>
      <t>2019</t>
    </r>
    <r>
      <rPr>
        <b/>
        <sz val="18"/>
        <rFont val="宋体"/>
        <family val="0"/>
      </rPr>
      <t>年市级社会保险基金收入决算表</t>
    </r>
  </si>
  <si>
    <t>表26：</t>
  </si>
  <si>
    <r>
      <t>2019</t>
    </r>
    <r>
      <rPr>
        <b/>
        <sz val="18"/>
        <rFont val="宋体"/>
        <family val="0"/>
      </rPr>
      <t>年市级社会保险基金支出决算表</t>
    </r>
  </si>
  <si>
    <t>表27：</t>
  </si>
  <si>
    <r>
      <t>2019</t>
    </r>
    <r>
      <rPr>
        <b/>
        <sz val="18"/>
        <color indexed="8"/>
        <rFont val="宋体"/>
        <family val="0"/>
      </rPr>
      <t>年全市政府一般债务限额和余额情况表</t>
    </r>
  </si>
  <si>
    <t>单位：亿元</t>
  </si>
  <si>
    <t>地区</t>
  </si>
  <si>
    <t>限额</t>
  </si>
  <si>
    <t>余额</t>
  </si>
  <si>
    <t>邵阳市</t>
  </si>
  <si>
    <t>表28：</t>
  </si>
  <si>
    <r>
      <t>2019</t>
    </r>
    <r>
      <rPr>
        <b/>
        <sz val="18"/>
        <color indexed="8"/>
        <rFont val="宋体"/>
        <family val="0"/>
      </rPr>
      <t>年全市政府专项债务限额和余额情况表</t>
    </r>
  </si>
  <si>
    <t>表29：</t>
  </si>
  <si>
    <r>
      <t>2019</t>
    </r>
    <r>
      <rPr>
        <b/>
        <sz val="18"/>
        <color indexed="8"/>
        <rFont val="宋体"/>
        <family val="0"/>
      </rPr>
      <t>年市本级政府一般债务限额和余额情况表</t>
    </r>
  </si>
  <si>
    <t>邵阳市本级</t>
  </si>
  <si>
    <t>表30：</t>
  </si>
  <si>
    <r>
      <t>2019</t>
    </r>
    <r>
      <rPr>
        <b/>
        <sz val="18"/>
        <color indexed="8"/>
        <rFont val="宋体"/>
        <family val="0"/>
      </rPr>
      <t>年市本级政府专项债务限额和余额情况表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</si>
</sst>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#,##0.00_ "/>
    <numFmt numFmtId="181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0"/>
      <name val="宋体"/>
      <family val="0"/>
    </font>
    <font>
      <sz val="12"/>
      <name val="宋体_GB2312"/>
      <family val="0"/>
    </font>
    <font>
      <sz val="12"/>
      <color indexed="8"/>
      <name val="宋体"/>
      <family val="0"/>
    </font>
    <font>
      <b/>
      <sz val="14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Arial"/>
      <family val="2"/>
    </font>
    <font>
      <sz val="11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9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8"/>
      <name val="宋体"/>
      <family val="0"/>
    </font>
    <font>
      <b/>
      <sz val="11"/>
      <name val="Arial"/>
      <family val="2"/>
    </font>
    <font>
      <b/>
      <sz val="14"/>
      <name val="宋体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5" fillId="8" borderId="0" applyNumberFormat="0" applyBorder="0" applyAlignment="0" applyProtection="0"/>
    <xf numFmtId="0" fontId="34" fillId="0" borderId="5" applyNumberFormat="0" applyFill="0" applyAlignment="0" applyProtection="0"/>
    <xf numFmtId="0" fontId="25" fillId="9" borderId="0" applyNumberFormat="0" applyBorder="0" applyAlignment="0" applyProtection="0"/>
    <xf numFmtId="0" fontId="29" fillId="10" borderId="6" applyNumberFormat="0" applyAlignment="0" applyProtection="0"/>
    <xf numFmtId="0" fontId="41" fillId="10" borderId="1" applyNumberFormat="0" applyAlignment="0" applyProtection="0"/>
    <xf numFmtId="0" fontId="43" fillId="11" borderId="7" applyNumberFormat="0" applyAlignment="0" applyProtection="0"/>
    <xf numFmtId="0" fontId="7" fillId="3" borderId="0" applyNumberFormat="0" applyBorder="0" applyAlignment="0" applyProtection="0"/>
    <xf numFmtId="0" fontId="25" fillId="12" borderId="0" applyNumberFormat="0" applyBorder="0" applyAlignment="0" applyProtection="0"/>
    <xf numFmtId="0" fontId="44" fillId="0" borderId="8" applyNumberFormat="0" applyFill="0" applyAlignment="0" applyProtection="0"/>
    <xf numFmtId="0" fontId="2" fillId="0" borderId="0">
      <alignment/>
      <protection/>
    </xf>
    <xf numFmtId="0" fontId="15" fillId="0" borderId="9" applyNumberFormat="0" applyFill="0" applyAlignment="0" applyProtection="0"/>
    <xf numFmtId="0" fontId="42" fillId="2" borderId="0" applyNumberFormat="0" applyBorder="0" applyAlignment="0" applyProtection="0"/>
    <xf numFmtId="0" fontId="40" fillId="13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27" fillId="0" borderId="0">
      <alignment/>
      <protection/>
    </xf>
    <xf numFmtId="0" fontId="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5" fillId="23" borderId="0" applyNumberFormat="0" applyBorder="0" applyAlignment="0" applyProtection="0"/>
    <xf numFmtId="0" fontId="35" fillId="5" borderId="0" applyNumberFormat="0" applyBorder="0" applyAlignment="0" applyProtection="0"/>
    <xf numFmtId="0" fontId="3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202">
    <xf numFmtId="0" fontId="0" fillId="0" borderId="0" xfId="0" applyAlignment="1">
      <alignment/>
    </xf>
    <xf numFmtId="0" fontId="2" fillId="0" borderId="0" xfId="69">
      <alignment/>
      <protection/>
    </xf>
    <xf numFmtId="0" fontId="3" fillId="0" borderId="0" xfId="69" applyFont="1" applyAlignment="1">
      <alignment vertical="center"/>
      <protection/>
    </xf>
    <xf numFmtId="0" fontId="1" fillId="0" borderId="0" xfId="69" applyFont="1">
      <alignment/>
      <protection/>
    </xf>
    <xf numFmtId="0" fontId="2" fillId="0" borderId="0" xfId="69" applyBorder="1">
      <alignment/>
      <protection/>
    </xf>
    <xf numFmtId="0" fontId="48" fillId="0" borderId="0" xfId="69" applyFont="1" applyAlignment="1">
      <alignment horizontal="center" vertical="center"/>
      <protection/>
    </xf>
    <xf numFmtId="0" fontId="4" fillId="0" borderId="0" xfId="69" applyFont="1" applyAlignment="1">
      <alignment horizontal="center" vertical="center"/>
      <protection/>
    </xf>
    <xf numFmtId="0" fontId="5" fillId="0" borderId="0" xfId="69" applyFont="1" applyAlignment="1">
      <alignment horizontal="right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/>
      <protection/>
    </xf>
    <xf numFmtId="0" fontId="2" fillId="0" borderId="0" xfId="49">
      <alignment/>
      <protection/>
    </xf>
    <xf numFmtId="0" fontId="3" fillId="0" borderId="0" xfId="49" applyFont="1" applyAlignment="1">
      <alignment vertical="center"/>
      <protection/>
    </xf>
    <xf numFmtId="0" fontId="1" fillId="0" borderId="0" xfId="49" applyFont="1">
      <alignment/>
      <protection/>
    </xf>
    <xf numFmtId="0" fontId="2" fillId="0" borderId="0" xfId="49" applyBorder="1">
      <alignment/>
      <protection/>
    </xf>
    <xf numFmtId="0" fontId="48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right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1" fillId="0" borderId="10" xfId="49" applyFont="1" applyBorder="1" applyAlignment="1">
      <alignment horizontal="center"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/>
    </xf>
    <xf numFmtId="0" fontId="10" fillId="24" borderId="11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1" fillId="0" borderId="10" xfId="15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177" fontId="11" fillId="0" borderId="10" xfId="28" applyNumberFormat="1" applyFont="1" applyBorder="1" applyAlignment="1">
      <alignment horizontal="center" vertical="center"/>
      <protection/>
    </xf>
    <xf numFmtId="177" fontId="11" fillId="0" borderId="10" xfId="28" applyNumberFormat="1" applyFont="1" applyBorder="1" applyAlignment="1">
      <alignment horizontal="center" vertical="center" wrapText="1"/>
      <protection/>
    </xf>
    <xf numFmtId="177" fontId="0" fillId="0" borderId="10" xfId="0" applyNumberFormat="1" applyFont="1" applyBorder="1" applyAlignment="1">
      <alignment horizontal="center" vertical="center"/>
    </xf>
    <xf numFmtId="177" fontId="11" fillId="0" borderId="10" xfId="64" applyNumberFormat="1" applyFont="1" applyFill="1" applyBorder="1" applyAlignment="1">
      <alignment horizontal="center" vertical="center"/>
      <protection/>
    </xf>
    <xf numFmtId="3" fontId="11" fillId="0" borderId="10" xfId="21" applyNumberFormat="1" applyFont="1" applyFill="1" applyBorder="1" applyAlignment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176" fontId="1" fillId="24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3" fontId="11" fillId="0" borderId="16" xfId="15" applyNumberFormat="1" applyFont="1" applyFill="1" applyBorder="1" applyAlignment="1">
      <alignment horizontal="center" vertical="center"/>
      <protection/>
    </xf>
    <xf numFmtId="177" fontId="0" fillId="0" borderId="15" xfId="0" applyNumberFormat="1" applyBorder="1" applyAlignment="1">
      <alignment horizontal="center" vertical="center"/>
    </xf>
    <xf numFmtId="177" fontId="11" fillId="0" borderId="16" xfId="28" applyNumberFormat="1" applyFont="1" applyBorder="1" applyAlignment="1">
      <alignment horizontal="center" vertical="center"/>
      <protection/>
    </xf>
    <xf numFmtId="176" fontId="11" fillId="0" borderId="10" xfId="21" applyNumberFormat="1" applyFont="1" applyFill="1" applyBorder="1" applyAlignment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3" fontId="11" fillId="0" borderId="16" xfId="2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/>
    </xf>
    <xf numFmtId="0" fontId="10" fillId="24" borderId="17" xfId="0" applyFont="1" applyFill="1" applyBorder="1" applyAlignment="1">
      <alignment horizontal="right" vertical="center"/>
    </xf>
    <xf numFmtId="0" fontId="6" fillId="24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center" vertical="center"/>
    </xf>
    <xf numFmtId="177" fontId="11" fillId="0" borderId="10" xfId="28" applyNumberFormat="1" applyFont="1" applyFill="1" applyBorder="1" applyAlignment="1">
      <alignment horizontal="center" vertical="center"/>
      <protection/>
    </xf>
    <xf numFmtId="177" fontId="11" fillId="0" borderId="10" xfId="28" applyNumberFormat="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right" vertical="center"/>
    </xf>
    <xf numFmtId="176" fontId="1" fillId="24" borderId="19" xfId="0" applyNumberFormat="1" applyFont="1" applyFill="1" applyBorder="1" applyAlignment="1">
      <alignment horizontal="center" vertical="center"/>
    </xf>
    <xf numFmtId="176" fontId="1" fillId="24" borderId="20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11" fillId="0" borderId="16" xfId="28" applyNumberFormat="1" applyFont="1" applyFill="1" applyBorder="1" applyAlignment="1">
      <alignment horizontal="center" vertical="center"/>
      <protection/>
    </xf>
    <xf numFmtId="177" fontId="0" fillId="0" borderId="10" xfId="0" applyNumberForma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right" vertical="center"/>
    </xf>
    <xf numFmtId="0" fontId="15" fillId="24" borderId="22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24" borderId="25" xfId="75" applyFont="1" applyFill="1" applyBorder="1" applyAlignment="1">
      <alignment horizontal="center" vertical="center" wrapText="1"/>
      <protection/>
    </xf>
    <xf numFmtId="0" fontId="1" fillId="24" borderId="26" xfId="75" applyFont="1" applyFill="1" applyBorder="1" applyAlignment="1">
      <alignment horizontal="center" vertical="center" wrapText="1"/>
      <protection/>
    </xf>
    <xf numFmtId="3" fontId="1" fillId="0" borderId="27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24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7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77" fontId="1" fillId="0" borderId="16" xfId="0" applyNumberFormat="1" applyFont="1" applyBorder="1" applyAlignment="1">
      <alignment horizontal="center" vertical="center"/>
    </xf>
    <xf numFmtId="0" fontId="19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24" borderId="10" xfId="75" applyFont="1" applyFill="1" applyBorder="1" applyAlignment="1">
      <alignment horizontal="center" vertical="center" wrapText="1"/>
      <protection/>
    </xf>
    <xf numFmtId="178" fontId="7" fillId="0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3" fontId="2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/>
      <protection/>
    </xf>
    <xf numFmtId="3" fontId="1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3" fontId="22" fillId="0" borderId="0" xfId="0" applyNumberFormat="1" applyFont="1" applyFill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3" fontId="10" fillId="24" borderId="10" xfId="0" applyNumberFormat="1" applyFont="1" applyFill="1" applyBorder="1" applyAlignment="1" applyProtection="1">
      <alignment horizontal="center" vertical="center"/>
      <protection/>
    </xf>
    <xf numFmtId="180" fontId="10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>
      <alignment/>
    </xf>
    <xf numFmtId="0" fontId="6" fillId="24" borderId="2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3" fontId="20" fillId="24" borderId="10" xfId="0" applyNumberFormat="1" applyFont="1" applyFill="1" applyBorder="1" applyAlignment="1" applyProtection="1">
      <alignment horizontal="center" vertical="center"/>
      <protection/>
    </xf>
    <xf numFmtId="3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10" borderId="10" xfId="0" applyNumberFormat="1" applyFont="1" applyFill="1" applyBorder="1" applyAlignment="1" applyProtection="1">
      <alignment horizontal="left" vertical="center"/>
      <protection/>
    </xf>
    <xf numFmtId="181" fontId="10" fillId="0" borderId="10" xfId="0" applyNumberFormat="1" applyFont="1" applyBorder="1" applyAlignment="1">
      <alignment horizontal="center" vertical="center"/>
    </xf>
    <xf numFmtId="180" fontId="20" fillId="24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0" fontId="6" fillId="24" borderId="0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20" fillId="24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3" fontId="20" fillId="24" borderId="22" xfId="0" applyNumberFormat="1" applyFont="1" applyFill="1" applyBorder="1" applyAlignment="1" applyProtection="1">
      <alignment horizontal="center" vertical="center"/>
      <protection/>
    </xf>
    <xf numFmtId="3" fontId="23" fillId="24" borderId="23" xfId="0" applyNumberFormat="1" applyFont="1" applyFill="1" applyBorder="1" applyAlignment="1" applyProtection="1">
      <alignment horizontal="center" vertical="center" wrapText="1"/>
      <protection/>
    </xf>
    <xf numFmtId="3" fontId="10" fillId="24" borderId="22" xfId="0" applyNumberFormat="1" applyFont="1" applyFill="1" applyBorder="1" applyAlignment="1" applyProtection="1">
      <alignment vertical="center"/>
      <protection/>
    </xf>
    <xf numFmtId="3" fontId="10" fillId="24" borderId="30" xfId="0" applyNumberFormat="1" applyFont="1" applyFill="1" applyBorder="1" applyAlignment="1" applyProtection="1">
      <alignment horizontal="center" vertical="center"/>
      <protection/>
    </xf>
    <xf numFmtId="180" fontId="10" fillId="24" borderId="31" xfId="0" applyNumberFormat="1" applyFont="1" applyFill="1" applyBorder="1" applyAlignment="1" applyProtection="1">
      <alignment horizontal="center" vertical="center"/>
      <protection/>
    </xf>
    <xf numFmtId="180" fontId="10" fillId="24" borderId="0" xfId="0" applyNumberFormat="1" applyFont="1" applyFill="1" applyBorder="1" applyAlignment="1" applyProtection="1">
      <alignment horizontal="center" vertical="center"/>
      <protection/>
    </xf>
    <xf numFmtId="3" fontId="10" fillId="24" borderId="25" xfId="0" applyNumberFormat="1" applyFont="1" applyFill="1" applyBorder="1" applyAlignment="1" applyProtection="1">
      <alignment vertical="center"/>
      <protection/>
    </xf>
    <xf numFmtId="180" fontId="10" fillId="24" borderId="30" xfId="0" applyNumberFormat="1" applyFont="1" applyFill="1" applyBorder="1" applyAlignment="1" applyProtection="1">
      <alignment horizontal="center" vertical="center"/>
      <protection/>
    </xf>
    <xf numFmtId="3" fontId="10" fillId="24" borderId="32" xfId="0" applyNumberFormat="1" applyFont="1" applyFill="1" applyBorder="1" applyAlignment="1" applyProtection="1">
      <alignment horizontal="center" vertical="center"/>
      <protection/>
    </xf>
    <xf numFmtId="180" fontId="10" fillId="24" borderId="27" xfId="0" applyNumberFormat="1" applyFont="1" applyFill="1" applyBorder="1" applyAlignment="1" applyProtection="1">
      <alignment horizontal="center" vertical="center"/>
      <protection/>
    </xf>
    <xf numFmtId="3" fontId="20" fillId="24" borderId="32" xfId="0" applyNumberFormat="1" applyFont="1" applyFill="1" applyBorder="1" applyAlignment="1" applyProtection="1">
      <alignment horizontal="center" vertical="center"/>
      <protection/>
    </xf>
    <xf numFmtId="180" fontId="20" fillId="24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0" fontId="24" fillId="0" borderId="0" xfId="0" applyFont="1" applyAlignment="1">
      <alignment horizontal="center"/>
    </xf>
  </cellXfs>
  <cellStyles count="63">
    <cellStyle name="Normal" xfId="0"/>
    <cellStyle name="常规_永州市机关事业单位社保处（市本级）" xfId="15"/>
    <cellStyle name="Currency [0]" xfId="16"/>
    <cellStyle name="20% - 强调文字颜色 3" xfId="17"/>
    <cellStyle name="输入" xfId="18"/>
    <cellStyle name="Currency" xfId="19"/>
    <cellStyle name="Comma [0]" xfId="20"/>
    <cellStyle name="常规_2008年市本级医保基金预算数(修改后)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2014年市本级社会保险基金预算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差_表17：2017年市级政府性基金转移支付分地区决算表 " xfId="34"/>
    <cellStyle name="标题" xfId="35"/>
    <cellStyle name="好_表11：2017年市对区税收返还和转移支付分地区决算表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表22：2017年政府一般债务限额和余额情况表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市本级企业养老保险08年预算" xfId="64"/>
    <cellStyle name="40% - 强调文字颜色 5" xfId="65"/>
    <cellStyle name="60% - 强调文字颜色 5" xfId="66"/>
    <cellStyle name="强调文字颜色 6" xfId="67"/>
    <cellStyle name="40% - 强调文字颜色 6" xfId="68"/>
    <cellStyle name="常规_表23：2017年政府专项债务限额和余额情况表" xfId="69"/>
    <cellStyle name="60% - 强调文字颜色 6" xfId="70"/>
    <cellStyle name="差_表11：2017年市对区税收返还和转移支付分地区决算表" xfId="71"/>
    <cellStyle name="好_表17：2017年市级政府性基金转移支付分地区决算表 " xfId="72"/>
    <cellStyle name="常规 19" xfId="73"/>
    <cellStyle name="常规 2" xfId="74"/>
    <cellStyle name="常规_2011年全省结算汇总表2012(1).03.28定稿" xfId="75"/>
    <cellStyle name="样式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85" zoomScaleNormal="85" workbookViewId="0" topLeftCell="A10">
      <selection activeCell="C26" sqref="C26"/>
    </sheetView>
  </sheetViews>
  <sheetFormatPr defaultColWidth="9.00390625" defaultRowHeight="14.25"/>
  <sheetData>
    <row r="1" ht="31.5">
      <c r="H1" s="201" t="s">
        <v>0</v>
      </c>
    </row>
    <row r="2" ht="19.5" customHeight="1">
      <c r="A2" t="s">
        <v>1</v>
      </c>
    </row>
    <row r="3" ht="19.5" customHeight="1">
      <c r="A3" t="s">
        <v>2</v>
      </c>
    </row>
    <row r="4" ht="19.5" customHeight="1">
      <c r="A4" t="s">
        <v>3</v>
      </c>
    </row>
    <row r="5" ht="19.5" customHeight="1">
      <c r="A5" t="s">
        <v>4</v>
      </c>
    </row>
    <row r="6" ht="19.5" customHeight="1">
      <c r="A6" t="s">
        <v>5</v>
      </c>
    </row>
    <row r="7" ht="19.5" customHeight="1">
      <c r="A7" t="s">
        <v>6</v>
      </c>
    </row>
    <row r="8" ht="19.5" customHeight="1">
      <c r="A8" t="s">
        <v>7</v>
      </c>
    </row>
    <row r="9" ht="19.5" customHeight="1">
      <c r="A9" t="s">
        <v>8</v>
      </c>
    </row>
    <row r="10" ht="19.5" customHeight="1">
      <c r="A10" t="s">
        <v>9</v>
      </c>
    </row>
    <row r="11" ht="19.5" customHeight="1">
      <c r="A11" t="s">
        <v>10</v>
      </c>
    </row>
    <row r="12" ht="19.5" customHeight="1">
      <c r="A12" t="s">
        <v>11</v>
      </c>
    </row>
    <row r="13" ht="19.5" customHeight="1">
      <c r="A13" t="s">
        <v>12</v>
      </c>
    </row>
    <row r="14" ht="19.5" customHeight="1">
      <c r="A14" t="s">
        <v>13</v>
      </c>
    </row>
    <row r="15" ht="19.5" customHeight="1">
      <c r="A15" t="s">
        <v>14</v>
      </c>
    </row>
    <row r="16" ht="19.5" customHeight="1">
      <c r="A16" t="s">
        <v>15</v>
      </c>
    </row>
    <row r="17" ht="19.5" customHeight="1">
      <c r="A17" t="s">
        <v>16</v>
      </c>
    </row>
    <row r="18" ht="19.5" customHeight="1">
      <c r="A18" t="s">
        <v>17</v>
      </c>
    </row>
    <row r="19" ht="19.5" customHeight="1">
      <c r="A19" t="s">
        <v>18</v>
      </c>
    </row>
    <row r="20" ht="19.5" customHeight="1">
      <c r="A20" t="s">
        <v>19</v>
      </c>
    </row>
    <row r="21" ht="19.5" customHeight="1">
      <c r="A21" t="s">
        <v>20</v>
      </c>
    </row>
    <row r="22" ht="19.5" customHeight="1">
      <c r="A22" t="s">
        <v>21</v>
      </c>
    </row>
    <row r="23" ht="19.5" customHeight="1">
      <c r="A23" t="s">
        <v>22</v>
      </c>
    </row>
    <row r="24" ht="19.5" customHeight="1">
      <c r="A24" t="s">
        <v>23</v>
      </c>
    </row>
    <row r="25" ht="19.5" customHeight="1">
      <c r="A25" t="s">
        <v>24</v>
      </c>
    </row>
    <row r="26" ht="19.5" customHeight="1">
      <c r="A26" t="s">
        <v>25</v>
      </c>
    </row>
    <row r="27" ht="19.5" customHeight="1">
      <c r="A27" t="s">
        <v>26</v>
      </c>
    </row>
    <row r="28" ht="19.5" customHeight="1">
      <c r="A28" t="s">
        <v>27</v>
      </c>
    </row>
    <row r="29" ht="19.5" customHeight="1">
      <c r="A29" t="s">
        <v>28</v>
      </c>
    </row>
    <row r="30" ht="19.5" customHeight="1">
      <c r="A30" t="s">
        <v>29</v>
      </c>
    </row>
    <row r="31" ht="19.5" customHeight="1">
      <c r="A31" t="s">
        <v>30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D68"/>
  <sheetViews>
    <sheetView showGridLines="0" showZeros="0" workbookViewId="0" topLeftCell="A1">
      <selection activeCell="B19" sqref="B19"/>
    </sheetView>
  </sheetViews>
  <sheetFormatPr defaultColWidth="12.125" defaultRowHeight="15" customHeight="1"/>
  <cols>
    <col min="1" max="1" width="32.875" style="0" customWidth="1"/>
    <col min="2" max="2" width="28.75390625" style="0" customWidth="1"/>
    <col min="3" max="250" width="12.125" style="0" customWidth="1"/>
  </cols>
  <sheetData>
    <row r="1" ht="14.25" customHeight="1">
      <c r="A1" t="s">
        <v>1177</v>
      </c>
    </row>
    <row r="2" spans="1:2" ht="28.5" customHeight="1">
      <c r="A2" s="130" t="s">
        <v>1178</v>
      </c>
      <c r="B2" s="130"/>
    </row>
    <row r="3" spans="1:2" ht="16.5" customHeight="1">
      <c r="A3" s="142" t="s">
        <v>33</v>
      </c>
      <c r="B3" s="142"/>
    </row>
    <row r="4" spans="1:2" ht="24.75" customHeight="1">
      <c r="A4" s="143" t="s">
        <v>1179</v>
      </c>
      <c r="B4" s="144" t="s">
        <v>35</v>
      </c>
    </row>
    <row r="5" spans="1:4" ht="16.5" customHeight="1">
      <c r="A5" s="145" t="s">
        <v>1180</v>
      </c>
      <c r="B5" s="146">
        <v>187979</v>
      </c>
      <c r="C5" s="147"/>
      <c r="D5" s="147"/>
    </row>
    <row r="6" spans="1:4" ht="16.5" customHeight="1">
      <c r="A6" s="145" t="s">
        <v>1181</v>
      </c>
      <c r="B6" s="146">
        <v>128572</v>
      </c>
      <c r="C6" s="147"/>
      <c r="D6" s="147"/>
    </row>
    <row r="7" spans="1:4" ht="16.5" customHeight="1">
      <c r="A7" s="145" t="s">
        <v>1182</v>
      </c>
      <c r="B7" s="146">
        <v>37290</v>
      </c>
      <c r="C7" s="147"/>
      <c r="D7" s="147"/>
    </row>
    <row r="8" spans="1:4" ht="16.5" customHeight="1">
      <c r="A8" s="145" t="s">
        <v>1183</v>
      </c>
      <c r="B8" s="146">
        <v>15696</v>
      </c>
      <c r="C8" s="147"/>
      <c r="D8" s="147"/>
    </row>
    <row r="9" spans="1:4" ht="16.5" customHeight="1">
      <c r="A9" s="145" t="s">
        <v>1184</v>
      </c>
      <c r="B9" s="146">
        <v>6421</v>
      </c>
      <c r="C9" s="147"/>
      <c r="D9" s="147"/>
    </row>
    <row r="10" spans="1:4" ht="16.5" customHeight="1">
      <c r="A10" s="145" t="s">
        <v>1185</v>
      </c>
      <c r="B10" s="146">
        <v>57165</v>
      </c>
      <c r="C10" s="147"/>
      <c r="D10" s="147"/>
    </row>
    <row r="11" spans="1:4" ht="15" customHeight="1">
      <c r="A11" s="145" t="s">
        <v>1186</v>
      </c>
      <c r="B11" s="146">
        <v>27962</v>
      </c>
      <c r="C11" s="147"/>
      <c r="D11" s="147"/>
    </row>
    <row r="12" spans="1:4" ht="15" customHeight="1">
      <c r="A12" s="145" t="s">
        <v>1187</v>
      </c>
      <c r="B12" s="146">
        <v>1304</v>
      </c>
      <c r="C12" s="147"/>
      <c r="D12" s="147"/>
    </row>
    <row r="13" spans="1:4" ht="16.5" customHeight="1">
      <c r="A13" s="145" t="s">
        <v>1188</v>
      </c>
      <c r="B13" s="146">
        <v>1008</v>
      </c>
      <c r="C13" s="147"/>
      <c r="D13" s="147"/>
    </row>
    <row r="14" spans="1:4" ht="16.5" customHeight="1">
      <c r="A14" s="145" t="s">
        <v>1189</v>
      </c>
      <c r="B14" s="146">
        <v>3195</v>
      </c>
      <c r="C14" s="147"/>
      <c r="D14" s="147"/>
    </row>
    <row r="15" spans="1:4" ht="16.5" customHeight="1">
      <c r="A15" s="145" t="s">
        <v>1190</v>
      </c>
      <c r="B15" s="146">
        <v>9113</v>
      </c>
      <c r="C15" s="147"/>
      <c r="D15" s="147"/>
    </row>
    <row r="16" spans="1:4" ht="16.5" customHeight="1">
      <c r="A16" s="145" t="s">
        <v>1191</v>
      </c>
      <c r="B16" s="146">
        <v>523</v>
      </c>
      <c r="C16" s="147"/>
      <c r="D16" s="147"/>
    </row>
    <row r="17" spans="1:4" ht="16.5" customHeight="1">
      <c r="A17" s="145" t="s">
        <v>1192</v>
      </c>
      <c r="B17" s="146">
        <v>13</v>
      </c>
      <c r="C17" s="147"/>
      <c r="D17" s="147"/>
    </row>
    <row r="18" spans="1:4" ht="16.5" customHeight="1">
      <c r="A18" s="145" t="s">
        <v>1193</v>
      </c>
      <c r="B18" s="146">
        <v>1928</v>
      </c>
      <c r="C18" s="147"/>
      <c r="D18" s="147"/>
    </row>
    <row r="19" spans="1:4" ht="16.5" customHeight="1">
      <c r="A19" s="145" t="s">
        <v>1194</v>
      </c>
      <c r="B19" s="146">
        <v>3532</v>
      </c>
      <c r="C19" s="147"/>
      <c r="D19" s="147"/>
    </row>
    <row r="20" spans="1:4" ht="16.5" customHeight="1">
      <c r="A20" s="145" t="s">
        <v>1195</v>
      </c>
      <c r="B20" s="146">
        <v>8587</v>
      </c>
      <c r="C20" s="147"/>
      <c r="D20" s="147"/>
    </row>
    <row r="21" spans="1:4" ht="16.5" customHeight="1">
      <c r="A21" s="145" t="s">
        <v>1196</v>
      </c>
      <c r="B21" s="146">
        <v>5580</v>
      </c>
      <c r="C21" s="147"/>
      <c r="D21" s="147"/>
    </row>
    <row r="22" spans="1:4" ht="16.5" customHeight="1">
      <c r="A22" s="145" t="s">
        <v>1197</v>
      </c>
      <c r="B22" s="146">
        <v>0</v>
      </c>
      <c r="C22" s="147"/>
      <c r="D22" s="147"/>
    </row>
    <row r="23" spans="1:4" ht="16.5" customHeight="1">
      <c r="A23" s="145" t="s">
        <v>1198</v>
      </c>
      <c r="B23" s="146">
        <v>0</v>
      </c>
      <c r="C23" s="147"/>
      <c r="D23" s="147"/>
    </row>
    <row r="24" spans="1:4" ht="16.5" customHeight="1">
      <c r="A24" s="145" t="s">
        <v>1199</v>
      </c>
      <c r="B24" s="146">
        <v>88</v>
      </c>
      <c r="C24" s="147"/>
      <c r="D24" s="147"/>
    </row>
    <row r="25" spans="1:4" ht="16.5" customHeight="1">
      <c r="A25" s="145" t="s">
        <v>1200</v>
      </c>
      <c r="B25" s="146">
        <v>0</v>
      </c>
      <c r="C25" s="147"/>
      <c r="D25" s="147"/>
    </row>
    <row r="26" spans="1:4" ht="16.5" customHeight="1">
      <c r="A26" s="145" t="s">
        <v>1201</v>
      </c>
      <c r="B26" s="146">
        <v>5343</v>
      </c>
      <c r="C26" s="147"/>
      <c r="D26" s="147"/>
    </row>
    <row r="27" spans="1:4" ht="16.5" customHeight="1">
      <c r="A27" s="145" t="s">
        <v>1202</v>
      </c>
      <c r="B27" s="146">
        <v>0</v>
      </c>
      <c r="C27" s="147"/>
      <c r="D27" s="147"/>
    </row>
    <row r="28" spans="1:4" ht="16.5" customHeight="1">
      <c r="A28" s="145" t="s">
        <v>1203</v>
      </c>
      <c r="B28" s="146">
        <v>149</v>
      </c>
      <c r="C28" s="147"/>
      <c r="D28" s="147"/>
    </row>
    <row r="29" spans="1:4" ht="16.5" customHeight="1">
      <c r="A29" s="145" t="s">
        <v>1204</v>
      </c>
      <c r="B29" s="146">
        <v>0</v>
      </c>
      <c r="C29" s="147"/>
      <c r="D29" s="147"/>
    </row>
    <row r="30" spans="1:4" ht="16.5" customHeight="1">
      <c r="A30" s="145" t="s">
        <v>1197</v>
      </c>
      <c r="B30" s="146">
        <v>0</v>
      </c>
      <c r="C30" s="147"/>
      <c r="D30" s="147"/>
    </row>
    <row r="31" spans="1:4" ht="16.5" customHeight="1">
      <c r="A31" s="145" t="s">
        <v>1198</v>
      </c>
      <c r="B31" s="146">
        <v>0</v>
      </c>
      <c r="C31" s="147"/>
      <c r="D31" s="147"/>
    </row>
    <row r="32" spans="1:4" ht="16.5" customHeight="1">
      <c r="A32" s="145" t="s">
        <v>1199</v>
      </c>
      <c r="B32" s="146">
        <v>0</v>
      </c>
      <c r="C32" s="147"/>
      <c r="D32" s="147"/>
    </row>
    <row r="33" spans="1:4" ht="16.5" customHeight="1">
      <c r="A33" s="145" t="s">
        <v>1201</v>
      </c>
      <c r="B33" s="146">
        <v>0</v>
      </c>
      <c r="C33" s="147"/>
      <c r="D33" s="147"/>
    </row>
    <row r="34" spans="1:4" ht="16.5" customHeight="1">
      <c r="A34" s="145" t="s">
        <v>1202</v>
      </c>
      <c r="B34" s="146">
        <v>0</v>
      </c>
      <c r="C34" s="147"/>
      <c r="D34" s="147"/>
    </row>
    <row r="35" spans="1:4" ht="16.5" customHeight="1">
      <c r="A35" s="145" t="s">
        <v>1203</v>
      </c>
      <c r="B35" s="146">
        <v>0</v>
      </c>
      <c r="C35" s="147"/>
      <c r="D35" s="147"/>
    </row>
    <row r="36" spans="1:4" ht="16.5" customHeight="1">
      <c r="A36" s="145" t="s">
        <v>1205</v>
      </c>
      <c r="B36" s="146">
        <v>0</v>
      </c>
      <c r="C36" s="147"/>
      <c r="D36" s="147"/>
    </row>
    <row r="37" spans="1:4" ht="16.5" customHeight="1">
      <c r="A37" s="145" t="s">
        <v>1206</v>
      </c>
      <c r="B37" s="146">
        <v>0</v>
      </c>
      <c r="C37" s="147"/>
      <c r="D37" s="147"/>
    </row>
    <row r="38" spans="1:4" ht="16.5" customHeight="1">
      <c r="A38" s="145" t="s">
        <v>1207</v>
      </c>
      <c r="B38" s="146">
        <v>0</v>
      </c>
      <c r="C38" s="147"/>
      <c r="D38" s="147"/>
    </row>
    <row r="39" spans="1:4" ht="16.5" customHeight="1">
      <c r="A39" s="145" t="s">
        <v>1208</v>
      </c>
      <c r="B39" s="146">
        <v>0</v>
      </c>
      <c r="C39" s="147"/>
      <c r="D39" s="147"/>
    </row>
    <row r="40" spans="1:4" ht="16.5" customHeight="1">
      <c r="A40" s="145" t="s">
        <v>1209</v>
      </c>
      <c r="B40" s="146">
        <v>0</v>
      </c>
      <c r="C40" s="147"/>
      <c r="D40" s="147"/>
    </row>
    <row r="41" spans="1:4" ht="24.75" customHeight="1">
      <c r="A41" s="145" t="s">
        <v>1210</v>
      </c>
      <c r="B41" s="146">
        <v>0</v>
      </c>
      <c r="C41" s="147"/>
      <c r="D41" s="147"/>
    </row>
    <row r="42" spans="1:4" ht="15" customHeight="1">
      <c r="A42" s="145" t="s">
        <v>1211</v>
      </c>
      <c r="B42" s="146">
        <v>0</v>
      </c>
      <c r="C42" s="147"/>
      <c r="D42" s="147"/>
    </row>
    <row r="43" spans="1:4" ht="15" customHeight="1">
      <c r="A43" s="145" t="s">
        <v>1212</v>
      </c>
      <c r="B43" s="146">
        <v>3851</v>
      </c>
      <c r="C43" s="147"/>
      <c r="D43" s="147"/>
    </row>
    <row r="44" spans="1:4" ht="15" customHeight="1">
      <c r="A44" s="145" t="s">
        <v>1213</v>
      </c>
      <c r="B44" s="146">
        <v>666</v>
      </c>
      <c r="C44" s="147"/>
      <c r="D44" s="147"/>
    </row>
    <row r="45" spans="1:4" ht="15" customHeight="1">
      <c r="A45" s="145" t="s">
        <v>1214</v>
      </c>
      <c r="B45" s="146">
        <v>0</v>
      </c>
      <c r="C45" s="147"/>
      <c r="D45" s="147"/>
    </row>
    <row r="46" spans="1:4" ht="15" customHeight="1">
      <c r="A46" s="145" t="s">
        <v>1215</v>
      </c>
      <c r="B46" s="146">
        <v>3185</v>
      </c>
      <c r="C46" s="147"/>
      <c r="D46" s="147"/>
    </row>
    <row r="47" spans="1:4" ht="15" customHeight="1">
      <c r="A47" s="145" t="s">
        <v>1216</v>
      </c>
      <c r="B47" s="146">
        <v>0</v>
      </c>
      <c r="C47" s="147"/>
      <c r="D47" s="147"/>
    </row>
    <row r="48" spans="1:4" ht="15" customHeight="1">
      <c r="A48" s="145" t="s">
        <v>1217</v>
      </c>
      <c r="B48" s="146">
        <v>0</v>
      </c>
      <c r="C48" s="147"/>
      <c r="D48" s="147"/>
    </row>
    <row r="49" spans="1:4" ht="15" customHeight="1">
      <c r="A49" s="145" t="s">
        <v>1218</v>
      </c>
      <c r="B49" s="146">
        <v>0</v>
      </c>
      <c r="C49" s="147"/>
      <c r="D49" s="147"/>
    </row>
    <row r="50" spans="1:4" ht="15" customHeight="1">
      <c r="A50" s="145" t="s">
        <v>1219</v>
      </c>
      <c r="B50" s="146">
        <v>18474</v>
      </c>
      <c r="C50" s="147"/>
      <c r="D50" s="147"/>
    </row>
    <row r="51" spans="1:4" ht="15" customHeight="1">
      <c r="A51" s="145" t="s">
        <v>1220</v>
      </c>
      <c r="B51" s="146">
        <v>2559</v>
      </c>
      <c r="C51" s="147"/>
      <c r="D51" s="147"/>
    </row>
    <row r="52" spans="1:4" ht="15" customHeight="1">
      <c r="A52" s="145" t="s">
        <v>1221</v>
      </c>
      <c r="B52" s="146">
        <v>2444</v>
      </c>
      <c r="C52" s="147"/>
      <c r="D52" s="147"/>
    </row>
    <row r="53" spans="1:4" ht="15" customHeight="1">
      <c r="A53" s="145" t="s">
        <v>1222</v>
      </c>
      <c r="B53" s="146">
        <v>0</v>
      </c>
      <c r="C53" s="147"/>
      <c r="D53" s="147"/>
    </row>
    <row r="54" spans="1:4" ht="15" customHeight="1">
      <c r="A54" s="145" t="s">
        <v>1223</v>
      </c>
      <c r="B54" s="146">
        <v>10484</v>
      </c>
      <c r="C54" s="147"/>
      <c r="D54" s="147"/>
    </row>
    <row r="55" spans="1:4" ht="15" customHeight="1">
      <c r="A55" s="145" t="s">
        <v>1224</v>
      </c>
      <c r="B55" s="146">
        <v>2987</v>
      </c>
      <c r="C55" s="147"/>
      <c r="D55" s="147"/>
    </row>
    <row r="56" spans="1:4" ht="15" customHeight="1">
      <c r="A56" s="145" t="s">
        <v>1225</v>
      </c>
      <c r="B56" s="146">
        <v>0</v>
      </c>
      <c r="C56" s="147"/>
      <c r="D56" s="147"/>
    </row>
    <row r="57" spans="1:4" ht="15" customHeight="1">
      <c r="A57" s="145" t="s">
        <v>1226</v>
      </c>
      <c r="B57" s="146">
        <v>0</v>
      </c>
      <c r="C57" s="147"/>
      <c r="D57" s="147"/>
    </row>
    <row r="58" spans="1:4" ht="15" customHeight="1">
      <c r="A58" s="145" t="s">
        <v>1227</v>
      </c>
      <c r="B58" s="146">
        <v>1205</v>
      </c>
      <c r="C58" s="147"/>
      <c r="D58" s="147"/>
    </row>
    <row r="59" spans="1:4" ht="15" customHeight="1">
      <c r="A59" s="145" t="s">
        <v>1228</v>
      </c>
      <c r="B59" s="146">
        <v>1205</v>
      </c>
      <c r="C59" s="147"/>
      <c r="D59" s="147"/>
    </row>
    <row r="60" spans="1:4" ht="15" customHeight="1">
      <c r="A60" s="145" t="s">
        <v>1229</v>
      </c>
      <c r="B60" s="146"/>
      <c r="C60" s="147"/>
      <c r="D60" s="147"/>
    </row>
    <row r="61" spans="1:4" ht="15" customHeight="1">
      <c r="A61" s="145" t="s">
        <v>1230</v>
      </c>
      <c r="B61" s="146">
        <v>0</v>
      </c>
      <c r="C61" s="147"/>
      <c r="D61" s="147"/>
    </row>
    <row r="62" spans="1:4" ht="15" customHeight="1">
      <c r="A62" s="145" t="s">
        <v>1231</v>
      </c>
      <c r="B62" s="146">
        <v>0</v>
      </c>
      <c r="C62" s="147"/>
      <c r="D62" s="147"/>
    </row>
    <row r="63" spans="1:4" ht="15" customHeight="1">
      <c r="A63" s="145" t="s">
        <v>1232</v>
      </c>
      <c r="B63" s="146">
        <v>0</v>
      </c>
      <c r="C63" s="147"/>
      <c r="D63" s="147"/>
    </row>
    <row r="64" spans="1:4" ht="15" customHeight="1">
      <c r="A64" s="145" t="s">
        <v>1233</v>
      </c>
      <c r="B64" s="146">
        <v>0</v>
      </c>
      <c r="C64" s="147"/>
      <c r="D64" s="147"/>
    </row>
    <row r="65" spans="1:4" ht="15" customHeight="1">
      <c r="A65" s="145" t="s">
        <v>1234</v>
      </c>
      <c r="B65" s="146">
        <v>0</v>
      </c>
      <c r="C65" s="147"/>
      <c r="D65" s="147"/>
    </row>
    <row r="66" spans="1:4" ht="15" customHeight="1">
      <c r="A66" s="145" t="s">
        <v>1235</v>
      </c>
      <c r="B66" s="146">
        <v>0</v>
      </c>
      <c r="C66" s="147"/>
      <c r="D66" s="147"/>
    </row>
    <row r="67" spans="1:4" ht="15" customHeight="1">
      <c r="A67" s="145" t="s">
        <v>977</v>
      </c>
      <c r="B67" s="146">
        <v>0</v>
      </c>
      <c r="C67" s="147"/>
      <c r="D67" s="147"/>
    </row>
    <row r="68" spans="1:2" ht="15" customHeight="1">
      <c r="A68" s="148" t="s">
        <v>1236</v>
      </c>
      <c r="B68" s="149">
        <v>274254</v>
      </c>
    </row>
  </sheetData>
  <sheetProtection/>
  <mergeCells count="2">
    <mergeCell ref="A2:B2"/>
    <mergeCell ref="A3:B3"/>
  </mergeCells>
  <printOptions horizontalCentered="1"/>
  <pageMargins left="0.38958333333333334" right="0.38958333333333334" top="0.38958333333333334" bottom="0.38958333333333334" header="0" footer="0.3097222222222222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B29"/>
  <sheetViews>
    <sheetView showGridLines="0" showZeros="0" workbookViewId="0" topLeftCell="A1">
      <selection activeCell="E17" sqref="E17"/>
    </sheetView>
  </sheetViews>
  <sheetFormatPr defaultColWidth="12.125" defaultRowHeight="15" customHeight="1"/>
  <cols>
    <col min="1" max="1" width="45.625" style="102" customWidth="1"/>
    <col min="2" max="2" width="25.625" style="102" customWidth="1"/>
    <col min="3" max="16384" width="12.125" style="102" customWidth="1"/>
  </cols>
  <sheetData>
    <row r="1" ht="14.25">
      <c r="A1" s="21" t="s">
        <v>1237</v>
      </c>
    </row>
    <row r="2" spans="1:2" ht="24" customHeight="1">
      <c r="A2" s="130" t="s">
        <v>1238</v>
      </c>
      <c r="B2" s="130"/>
    </row>
    <row r="3" spans="1:2" ht="16.5" customHeight="1">
      <c r="A3" s="131" t="s">
        <v>33</v>
      </c>
      <c r="B3" s="131"/>
    </row>
    <row r="4" spans="1:2" ht="19.5" customHeight="1">
      <c r="A4" s="132" t="s">
        <v>1179</v>
      </c>
      <c r="B4" s="133" t="s">
        <v>1239</v>
      </c>
    </row>
    <row r="5" spans="1:2" ht="16.5" customHeight="1">
      <c r="A5" s="134" t="s">
        <v>1240</v>
      </c>
      <c r="B5" s="135">
        <f>B6+B7+B10</f>
        <v>145672</v>
      </c>
    </row>
    <row r="6" spans="1:2" s="100" customFormat="1" ht="16.5" customHeight="1">
      <c r="A6" s="136" t="s">
        <v>1241</v>
      </c>
      <c r="B6" s="137"/>
    </row>
    <row r="7" spans="1:2" ht="16.5" customHeight="1">
      <c r="A7" s="136" t="s">
        <v>1242</v>
      </c>
      <c r="B7" s="137">
        <f>B8+B9</f>
        <v>45677</v>
      </c>
    </row>
    <row r="8" spans="1:2" ht="16.5" customHeight="1">
      <c r="A8" s="136" t="s">
        <v>1243</v>
      </c>
      <c r="B8" s="137">
        <v>5037</v>
      </c>
    </row>
    <row r="9" spans="1:2" ht="16.5" customHeight="1">
      <c r="A9" s="136" t="s">
        <v>1244</v>
      </c>
      <c r="B9" s="137">
        <f>45677-B8</f>
        <v>40640</v>
      </c>
    </row>
    <row r="10" spans="1:2" ht="16.5" customHeight="1">
      <c r="A10" s="136" t="s">
        <v>1245</v>
      </c>
      <c r="B10" s="137">
        <f>SUM(B11:B29)</f>
        <v>99995</v>
      </c>
    </row>
    <row r="11" spans="1:2" ht="16.5" customHeight="1">
      <c r="A11" s="136" t="s">
        <v>1246</v>
      </c>
      <c r="B11" s="137">
        <v>4489</v>
      </c>
    </row>
    <row r="12" spans="1:2" ht="16.5" customHeight="1">
      <c r="A12" s="136" t="s">
        <v>1247</v>
      </c>
      <c r="B12" s="137">
        <v>-23</v>
      </c>
    </row>
    <row r="13" spans="1:2" s="100" customFormat="1" ht="16.5" customHeight="1">
      <c r="A13" s="136" t="s">
        <v>1248</v>
      </c>
      <c r="B13" s="137">
        <v>4023</v>
      </c>
    </row>
    <row r="14" spans="1:2" ht="16.5" customHeight="1">
      <c r="A14" s="136" t="s">
        <v>1249</v>
      </c>
      <c r="B14" s="137">
        <v>7393</v>
      </c>
    </row>
    <row r="15" spans="1:2" ht="16.5" customHeight="1">
      <c r="A15" s="136" t="s">
        <v>1250</v>
      </c>
      <c r="B15" s="137">
        <v>1987</v>
      </c>
    </row>
    <row r="16" spans="1:2" ht="16.5" customHeight="1">
      <c r="A16" s="136" t="s">
        <v>1251</v>
      </c>
      <c r="B16" s="137">
        <v>8569</v>
      </c>
    </row>
    <row r="17" spans="1:2" ht="16.5" customHeight="1">
      <c r="A17" s="136" t="s">
        <v>1252</v>
      </c>
      <c r="B17" s="137">
        <v>1806</v>
      </c>
    </row>
    <row r="18" spans="1:2" ht="16.5" customHeight="1">
      <c r="A18" s="136" t="s">
        <v>1253</v>
      </c>
      <c r="B18" s="137">
        <v>5412</v>
      </c>
    </row>
    <row r="19" spans="1:2" ht="16.5" customHeight="1">
      <c r="A19" s="136" t="s">
        <v>1254</v>
      </c>
      <c r="B19" s="137">
        <v>1415</v>
      </c>
    </row>
    <row r="20" spans="1:2" ht="16.5" customHeight="1">
      <c r="A20" s="136" t="s">
        <v>1255</v>
      </c>
      <c r="B20" s="137">
        <v>16539</v>
      </c>
    </row>
    <row r="21" spans="1:2" ht="16.5" customHeight="1">
      <c r="A21" s="136" t="s">
        <v>1256</v>
      </c>
      <c r="B21" s="137">
        <v>11783</v>
      </c>
    </row>
    <row r="22" spans="1:2" ht="16.5" customHeight="1">
      <c r="A22" s="136" t="s">
        <v>1257</v>
      </c>
      <c r="B22" s="137">
        <v>298</v>
      </c>
    </row>
    <row r="23" spans="1:2" ht="16.5" customHeight="1">
      <c r="A23" s="136" t="s">
        <v>1258</v>
      </c>
      <c r="B23" s="137">
        <v>2934</v>
      </c>
    </row>
    <row r="24" spans="1:2" ht="16.5" customHeight="1">
      <c r="A24" s="136" t="s">
        <v>1259</v>
      </c>
      <c r="B24" s="137">
        <v>114</v>
      </c>
    </row>
    <row r="25" spans="1:2" ht="16.5" customHeight="1">
      <c r="A25" s="136" t="s">
        <v>1260</v>
      </c>
      <c r="B25" s="137">
        <v>15248</v>
      </c>
    </row>
    <row r="26" spans="1:2" ht="16.5" customHeight="1">
      <c r="A26" s="136" t="s">
        <v>1261</v>
      </c>
      <c r="B26" s="137">
        <v>11649</v>
      </c>
    </row>
    <row r="27" spans="1:2" ht="16.5" customHeight="1">
      <c r="A27" s="136" t="s">
        <v>1262</v>
      </c>
      <c r="B27" s="137">
        <v>40</v>
      </c>
    </row>
    <row r="28" spans="1:2" ht="16.5" customHeight="1">
      <c r="A28" s="138" t="s">
        <v>1263</v>
      </c>
      <c r="B28" s="139">
        <v>2733</v>
      </c>
    </row>
    <row r="29" spans="1:2" ht="16.5" customHeight="1">
      <c r="A29" s="140" t="s">
        <v>257</v>
      </c>
      <c r="B29" s="141">
        <v>3586</v>
      </c>
    </row>
  </sheetData>
  <sheetProtection/>
  <mergeCells count="2">
    <mergeCell ref="A2:B2"/>
    <mergeCell ref="A3:B3"/>
  </mergeCells>
  <printOptions horizontalCentered="1"/>
  <pageMargins left="0.2" right="0.2" top="0.5895833333333333" bottom="0.2" header="0" footer="0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F20"/>
  <sheetViews>
    <sheetView workbookViewId="0" topLeftCell="A1">
      <selection activeCell="E13" sqref="E13"/>
    </sheetView>
  </sheetViews>
  <sheetFormatPr defaultColWidth="9.00390625" defaultRowHeight="14.25"/>
  <cols>
    <col min="1" max="1" width="22.50390625" style="0" customWidth="1"/>
    <col min="2" max="2" width="13.50390625" style="0" customWidth="1"/>
    <col min="3" max="3" width="12.375" style="0" customWidth="1"/>
    <col min="4" max="4" width="16.875" style="0" customWidth="1"/>
    <col min="5" max="5" width="16.125" style="0" customWidth="1"/>
  </cols>
  <sheetData>
    <row r="1" spans="1:2" ht="14.25">
      <c r="A1" s="21" t="s">
        <v>1264</v>
      </c>
      <c r="B1" s="21"/>
    </row>
    <row r="2" spans="1:5" ht="32.25" customHeight="1">
      <c r="A2" s="86" t="s">
        <v>1265</v>
      </c>
      <c r="B2" s="86"/>
      <c r="C2" s="86"/>
      <c r="D2" s="86"/>
      <c r="E2" s="86"/>
    </row>
    <row r="3" spans="1:5" ht="20.25" customHeight="1">
      <c r="A3" s="87"/>
      <c r="B3" s="87"/>
      <c r="C3" s="119"/>
      <c r="D3" s="120"/>
      <c r="E3" s="121" t="s">
        <v>33</v>
      </c>
    </row>
    <row r="4" spans="1:5" s="85" customFormat="1" ht="24.75" customHeight="1">
      <c r="A4" s="122" t="s">
        <v>1266</v>
      </c>
      <c r="B4" s="122" t="s">
        <v>1267</v>
      </c>
      <c r="C4" s="122" t="s">
        <v>1268</v>
      </c>
      <c r="D4" s="122" t="s">
        <v>1269</v>
      </c>
      <c r="E4" s="122" t="s">
        <v>1270</v>
      </c>
    </row>
    <row r="5" spans="1:6" s="85" customFormat="1" ht="24.75" customHeight="1">
      <c r="A5" s="123" t="s">
        <v>1271</v>
      </c>
      <c r="B5" s="124">
        <f>SUM(B6:B18)</f>
        <v>145672</v>
      </c>
      <c r="C5" s="124"/>
      <c r="D5" s="124">
        <f>SUM(D6:D18)</f>
        <v>45677</v>
      </c>
      <c r="E5" s="124">
        <f>SUM(E6:E18)</f>
        <v>99995</v>
      </c>
      <c r="F5" s="93"/>
    </row>
    <row r="6" spans="1:5" s="85" customFormat="1" ht="24.75" customHeight="1">
      <c r="A6" s="125" t="s">
        <v>1272</v>
      </c>
      <c r="B6" s="124">
        <f>SUM(C6:E6)</f>
        <v>21594</v>
      </c>
      <c r="C6" s="124"/>
      <c r="D6" s="126">
        <v>6732</v>
      </c>
      <c r="E6" s="126">
        <v>14862</v>
      </c>
    </row>
    <row r="7" spans="1:5" s="85" customFormat="1" ht="24.75" customHeight="1">
      <c r="A7" s="125" t="s">
        <v>1273</v>
      </c>
      <c r="B7" s="124">
        <f aca="true" t="shared" si="0" ref="B7:B18">SUM(C7:E7)</f>
        <v>22642</v>
      </c>
      <c r="C7" s="124"/>
      <c r="D7" s="126">
        <v>3352</v>
      </c>
      <c r="E7" s="126">
        <v>19290</v>
      </c>
    </row>
    <row r="8" spans="1:5" s="85" customFormat="1" ht="24.75" customHeight="1">
      <c r="A8" s="125" t="s">
        <v>1274</v>
      </c>
      <c r="B8" s="124">
        <f t="shared" si="0"/>
        <v>10782</v>
      </c>
      <c r="C8" s="124"/>
      <c r="D8" s="126">
        <v>695</v>
      </c>
      <c r="E8" s="126">
        <v>10087</v>
      </c>
    </row>
    <row r="9" spans="1:5" s="85" customFormat="1" ht="24.75" customHeight="1">
      <c r="A9" s="125" t="s">
        <v>1275</v>
      </c>
      <c r="B9" s="124">
        <f t="shared" si="0"/>
        <v>23384</v>
      </c>
      <c r="C9" s="124"/>
      <c r="D9" s="126">
        <v>17146</v>
      </c>
      <c r="E9" s="126">
        <v>6238</v>
      </c>
    </row>
    <row r="10" spans="1:5" s="85" customFormat="1" ht="24.75" customHeight="1">
      <c r="A10" s="127" t="s">
        <v>1276</v>
      </c>
      <c r="B10" s="124">
        <f t="shared" si="0"/>
        <v>5839</v>
      </c>
      <c r="C10" s="124"/>
      <c r="D10" s="126">
        <v>1424</v>
      </c>
      <c r="E10" s="126">
        <v>4415</v>
      </c>
    </row>
    <row r="11" spans="1:5" s="85" customFormat="1" ht="24.75" customHeight="1">
      <c r="A11" s="125" t="s">
        <v>1277</v>
      </c>
      <c r="B11" s="124">
        <f t="shared" si="0"/>
        <v>5433</v>
      </c>
      <c r="C11" s="124"/>
      <c r="D11" s="126">
        <v>2729</v>
      </c>
      <c r="E11" s="128">
        <v>2704</v>
      </c>
    </row>
    <row r="12" spans="1:5" s="85" customFormat="1" ht="24.75" customHeight="1">
      <c r="A12" s="125" t="s">
        <v>1278</v>
      </c>
      <c r="B12" s="124">
        <f t="shared" si="0"/>
        <v>6934</v>
      </c>
      <c r="C12" s="124"/>
      <c r="D12" s="126">
        <f>1955+108</f>
        <v>2063</v>
      </c>
      <c r="E12" s="128">
        <v>4871</v>
      </c>
    </row>
    <row r="13" spans="1:5" s="85" customFormat="1" ht="24.75" customHeight="1">
      <c r="A13" s="125" t="s">
        <v>1279</v>
      </c>
      <c r="B13" s="124">
        <f t="shared" si="0"/>
        <v>4107</v>
      </c>
      <c r="C13" s="124"/>
      <c r="D13" s="126">
        <v>913</v>
      </c>
      <c r="E13" s="128">
        <v>3194</v>
      </c>
    </row>
    <row r="14" spans="1:5" s="85" customFormat="1" ht="24.75" customHeight="1">
      <c r="A14" s="125" t="s">
        <v>1280</v>
      </c>
      <c r="B14" s="124">
        <f t="shared" si="0"/>
        <v>7476</v>
      </c>
      <c r="C14" s="124"/>
      <c r="D14" s="126">
        <f>3136+192</f>
        <v>3328</v>
      </c>
      <c r="E14" s="128">
        <v>4148</v>
      </c>
    </row>
    <row r="15" spans="1:5" s="85" customFormat="1" ht="24.75" customHeight="1">
      <c r="A15" s="125" t="s">
        <v>1281</v>
      </c>
      <c r="B15" s="124">
        <f t="shared" si="0"/>
        <v>5334</v>
      </c>
      <c r="C15" s="124"/>
      <c r="D15" s="126">
        <v>1032</v>
      </c>
      <c r="E15" s="128">
        <v>4302</v>
      </c>
    </row>
    <row r="16" spans="1:5" s="85" customFormat="1" ht="24.75" customHeight="1">
      <c r="A16" s="127" t="s">
        <v>1282</v>
      </c>
      <c r="B16" s="124">
        <f t="shared" si="0"/>
        <v>22957</v>
      </c>
      <c r="C16" s="124"/>
      <c r="D16" s="126">
        <v>1127</v>
      </c>
      <c r="E16" s="128">
        <v>21830</v>
      </c>
    </row>
    <row r="17" spans="1:5" s="85" customFormat="1" ht="24.75" customHeight="1">
      <c r="A17" s="125" t="s">
        <v>1283</v>
      </c>
      <c r="B17" s="124">
        <f t="shared" si="0"/>
        <v>6783</v>
      </c>
      <c r="C17" s="124"/>
      <c r="D17" s="126">
        <v>4100</v>
      </c>
      <c r="E17" s="128">
        <v>2683</v>
      </c>
    </row>
    <row r="18" spans="1:5" s="85" customFormat="1" ht="24.75" customHeight="1">
      <c r="A18" s="127" t="s">
        <v>1284</v>
      </c>
      <c r="B18" s="124">
        <f t="shared" si="0"/>
        <v>2407</v>
      </c>
      <c r="C18" s="124"/>
      <c r="D18" s="126">
        <v>1036</v>
      </c>
      <c r="E18" s="128">
        <v>1371</v>
      </c>
    </row>
    <row r="19" spans="1:2" ht="14.25">
      <c r="A19" s="129"/>
      <c r="B19" s="129"/>
    </row>
    <row r="20" ht="14.25">
      <c r="A20" s="22"/>
    </row>
  </sheetData>
  <sheetProtection/>
  <mergeCells count="1">
    <mergeCell ref="A2:E2"/>
  </mergeCells>
  <printOptions horizontalCentered="1"/>
  <pageMargins left="0.38958333333333334" right="0.38958333333333334" top="0.7895833333333333" bottom="0.9798611111111111" header="0.5097222222222222" footer="0.509722222222222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B20"/>
  <sheetViews>
    <sheetView workbookViewId="0" topLeftCell="A1">
      <selection activeCell="D11" sqref="D11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21" t="s">
        <v>1285</v>
      </c>
    </row>
    <row r="2" spans="1:2" ht="46.5" customHeight="1">
      <c r="A2" s="23" t="s">
        <v>1286</v>
      </c>
      <c r="B2" s="23"/>
    </row>
    <row r="3" spans="1:2" ht="27" customHeight="1">
      <c r="A3" s="44"/>
      <c r="B3" s="45" t="s">
        <v>33</v>
      </c>
    </row>
    <row r="4" spans="1:2" s="21" customFormat="1" ht="24.75" customHeight="1">
      <c r="A4" s="46" t="s">
        <v>34</v>
      </c>
      <c r="B4" s="47" t="s">
        <v>35</v>
      </c>
    </row>
    <row r="5" spans="1:2" s="21" customFormat="1" ht="19.5" customHeight="1">
      <c r="A5" s="31" t="s">
        <v>1287</v>
      </c>
      <c r="B5" s="113">
        <v>1304988</v>
      </c>
    </row>
    <row r="6" spans="1:2" s="21" customFormat="1" ht="19.5" customHeight="1">
      <c r="A6" s="31" t="s">
        <v>1288</v>
      </c>
      <c r="B6" s="113">
        <v>1268668</v>
      </c>
    </row>
    <row r="7" spans="1:2" s="21" customFormat="1" ht="19.5" customHeight="1">
      <c r="A7" s="31" t="s">
        <v>1289</v>
      </c>
      <c r="B7" s="113"/>
    </row>
    <row r="8" spans="1:2" s="21" customFormat="1" ht="19.5" customHeight="1">
      <c r="A8" s="31" t="s">
        <v>1290</v>
      </c>
      <c r="B8" s="113"/>
    </row>
    <row r="9" spans="1:2" s="21" customFormat="1" ht="19.5" customHeight="1">
      <c r="A9" s="31" t="s">
        <v>1291</v>
      </c>
      <c r="B9" s="113">
        <v>1375</v>
      </c>
    </row>
    <row r="10" spans="1:2" s="21" customFormat="1" ht="19.5" customHeight="1">
      <c r="A10" s="31" t="s">
        <v>1292</v>
      </c>
      <c r="B10" s="113">
        <v>18845</v>
      </c>
    </row>
    <row r="11" spans="1:2" s="21" customFormat="1" ht="19.5" customHeight="1">
      <c r="A11" s="31" t="s">
        <v>1293</v>
      </c>
      <c r="B11" s="113">
        <v>11600</v>
      </c>
    </row>
    <row r="12" spans="1:2" s="21" customFormat="1" ht="19.5" customHeight="1">
      <c r="A12" s="31" t="s">
        <v>1294</v>
      </c>
      <c r="B12" s="113"/>
    </row>
    <row r="13" spans="1:2" s="21" customFormat="1" ht="19.5" customHeight="1">
      <c r="A13" s="31" t="s">
        <v>1295</v>
      </c>
      <c r="B13" s="113">
        <v>4500</v>
      </c>
    </row>
    <row r="14" spans="1:2" s="21" customFormat="1" ht="19.5" customHeight="1">
      <c r="A14" s="31" t="s">
        <v>1296</v>
      </c>
      <c r="B14" s="113">
        <v>861115</v>
      </c>
    </row>
    <row r="15" spans="1:2" s="21" customFormat="1" ht="19.5" customHeight="1">
      <c r="A15" s="31" t="s">
        <v>1297</v>
      </c>
      <c r="B15" s="113">
        <v>49348</v>
      </c>
    </row>
    <row r="16" spans="1:2" s="21" customFormat="1" ht="19.5" customHeight="1">
      <c r="A16" s="31" t="s">
        <v>1298</v>
      </c>
      <c r="B16" s="113">
        <v>84</v>
      </c>
    </row>
    <row r="17" spans="1:2" s="21" customFormat="1" ht="19.5" customHeight="1">
      <c r="A17" s="31" t="s">
        <v>1299</v>
      </c>
      <c r="B17" s="113">
        <v>123726</v>
      </c>
    </row>
    <row r="18" spans="1:2" s="21" customFormat="1" ht="24.75" customHeight="1">
      <c r="A18" s="58" t="s">
        <v>1300</v>
      </c>
      <c r="B18" s="42">
        <f>B5+B14+B15+B16+B17</f>
        <v>2339261</v>
      </c>
    </row>
    <row r="19" spans="1:2" ht="30" customHeight="1">
      <c r="A19" s="43"/>
      <c r="B19" s="43"/>
    </row>
    <row r="20" spans="1:2" ht="30" customHeight="1">
      <c r="A20" s="43"/>
      <c r="B20" s="43"/>
    </row>
    <row r="21" ht="30" customHeight="1"/>
    <row r="22" ht="30" customHeight="1"/>
    <row r="23" ht="30" customHeight="1"/>
    <row r="24" ht="30" customHeight="1"/>
    <row r="25" ht="30" customHeight="1"/>
  </sheetData>
  <sheetProtection/>
  <mergeCells count="1">
    <mergeCell ref="A2:B2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B91"/>
  <sheetViews>
    <sheetView workbookViewId="0" topLeftCell="A1">
      <selection activeCell="C27" sqref="C27"/>
    </sheetView>
  </sheetViews>
  <sheetFormatPr defaultColWidth="9.00390625" defaultRowHeight="14.25"/>
  <cols>
    <col min="1" max="1" width="59.00390625" style="0" customWidth="1"/>
    <col min="2" max="2" width="25.625" style="118" customWidth="1"/>
    <col min="3" max="3" width="33.125" style="0" customWidth="1"/>
  </cols>
  <sheetData>
    <row r="1" ht="14.25">
      <c r="A1" s="21" t="s">
        <v>1301</v>
      </c>
    </row>
    <row r="2" spans="1:2" ht="30.75" customHeight="1">
      <c r="A2" s="23" t="s">
        <v>1302</v>
      </c>
      <c r="B2" s="23"/>
    </row>
    <row r="3" spans="1:2" ht="18.75" customHeight="1">
      <c r="A3" s="24"/>
      <c r="B3" s="25" t="s">
        <v>33</v>
      </c>
    </row>
    <row r="4" spans="1:2" ht="24.75" customHeight="1">
      <c r="A4" s="46" t="s">
        <v>34</v>
      </c>
      <c r="B4" s="47" t="s">
        <v>35</v>
      </c>
    </row>
    <row r="5" spans="1:2" ht="19.5" customHeight="1">
      <c r="A5" s="31" t="s">
        <v>1303</v>
      </c>
      <c r="B5" s="113">
        <v>1321811</v>
      </c>
    </row>
    <row r="6" spans="1:2" ht="19.5" customHeight="1">
      <c r="A6" s="31" t="s">
        <v>432</v>
      </c>
      <c r="B6" s="113">
        <v>1022</v>
      </c>
    </row>
    <row r="7" spans="1:2" ht="19.5" customHeight="1">
      <c r="A7" s="31" t="s">
        <v>1304</v>
      </c>
      <c r="B7" s="113">
        <v>334</v>
      </c>
    </row>
    <row r="8" spans="1:2" ht="19.5" customHeight="1">
      <c r="A8" s="31" t="s">
        <v>1305</v>
      </c>
      <c r="B8" s="113">
        <v>18</v>
      </c>
    </row>
    <row r="9" spans="1:2" ht="19.5" customHeight="1">
      <c r="A9" s="31" t="s">
        <v>1306</v>
      </c>
      <c r="B9" s="113">
        <v>37</v>
      </c>
    </row>
    <row r="10" spans="1:2" ht="19.5" customHeight="1">
      <c r="A10" s="31" t="s">
        <v>1307</v>
      </c>
      <c r="B10" s="113">
        <v>279</v>
      </c>
    </row>
    <row r="11" spans="1:2" ht="19.5" customHeight="1">
      <c r="A11" s="31" t="s">
        <v>1308</v>
      </c>
      <c r="B11" s="113">
        <v>688</v>
      </c>
    </row>
    <row r="12" spans="1:2" ht="19.5" customHeight="1">
      <c r="A12" s="31" t="s">
        <v>1309</v>
      </c>
      <c r="B12" s="113">
        <v>688</v>
      </c>
    </row>
    <row r="13" spans="1:2" ht="19.5" customHeight="1">
      <c r="A13" s="31" t="s">
        <v>473</v>
      </c>
      <c r="B13" s="113">
        <v>31008</v>
      </c>
    </row>
    <row r="14" spans="1:2" ht="19.5" customHeight="1">
      <c r="A14" s="31" t="s">
        <v>1310</v>
      </c>
      <c r="B14" s="113">
        <v>30670</v>
      </c>
    </row>
    <row r="15" spans="1:2" s="112" customFormat="1" ht="17.25" customHeight="1">
      <c r="A15" s="31" t="s">
        <v>1311</v>
      </c>
      <c r="B15" s="113">
        <v>14880</v>
      </c>
    </row>
    <row r="16" spans="1:2" s="112" customFormat="1" ht="17.25" customHeight="1">
      <c r="A16" s="31" t="s">
        <v>1312</v>
      </c>
      <c r="B16" s="113">
        <v>13049</v>
      </c>
    </row>
    <row r="17" spans="1:2" s="112" customFormat="1" ht="17.25" customHeight="1">
      <c r="A17" s="31" t="s">
        <v>1313</v>
      </c>
      <c r="B17" s="113">
        <v>2741</v>
      </c>
    </row>
    <row r="18" spans="1:2" ht="19.5" customHeight="1">
      <c r="A18" s="31" t="s">
        <v>1314</v>
      </c>
      <c r="B18" s="113">
        <v>338</v>
      </c>
    </row>
    <row r="19" spans="1:2" s="112" customFormat="1" ht="17.25" customHeight="1">
      <c r="A19" s="31" t="s">
        <v>1311</v>
      </c>
      <c r="B19" s="84">
        <v>29</v>
      </c>
    </row>
    <row r="20" spans="1:2" s="112" customFormat="1" ht="17.25" customHeight="1">
      <c r="A20" s="31" t="s">
        <v>1312</v>
      </c>
      <c r="B20" s="84">
        <v>309</v>
      </c>
    </row>
    <row r="21" spans="1:2" ht="19.5" customHeight="1">
      <c r="A21" s="31" t="s">
        <v>706</v>
      </c>
      <c r="B21" s="113">
        <v>980945</v>
      </c>
    </row>
    <row r="22" spans="1:2" ht="19.5" customHeight="1">
      <c r="A22" s="31" t="s">
        <v>1315</v>
      </c>
      <c r="B22" s="113">
        <v>735094</v>
      </c>
    </row>
    <row r="23" spans="1:2" s="112" customFormat="1" ht="17.25" customHeight="1">
      <c r="A23" s="31" t="s">
        <v>1316</v>
      </c>
      <c r="B23" s="113">
        <v>283175</v>
      </c>
    </row>
    <row r="24" spans="1:2" s="112" customFormat="1" ht="17.25" customHeight="1">
      <c r="A24" s="31" t="s">
        <v>1317</v>
      </c>
      <c r="B24" s="113">
        <v>48608</v>
      </c>
    </row>
    <row r="25" spans="1:2" s="112" customFormat="1" ht="17.25" customHeight="1">
      <c r="A25" s="31" t="s">
        <v>1318</v>
      </c>
      <c r="B25" s="113">
        <v>298889</v>
      </c>
    </row>
    <row r="26" spans="1:2" s="112" customFormat="1" ht="17.25" customHeight="1">
      <c r="A26" s="31" t="s">
        <v>1319</v>
      </c>
      <c r="B26" s="113">
        <v>7676</v>
      </c>
    </row>
    <row r="27" spans="1:2" s="112" customFormat="1" ht="17.25" customHeight="1">
      <c r="A27" s="31" t="s">
        <v>1320</v>
      </c>
      <c r="B27" s="113">
        <v>787</v>
      </c>
    </row>
    <row r="28" spans="1:2" s="112" customFormat="1" ht="17.25" customHeight="1">
      <c r="A28" s="31" t="s">
        <v>1321</v>
      </c>
      <c r="B28" s="113">
        <v>3767</v>
      </c>
    </row>
    <row r="29" spans="1:2" s="112" customFormat="1" ht="17.25" customHeight="1">
      <c r="A29" s="31" t="s">
        <v>1322</v>
      </c>
      <c r="B29" s="113">
        <v>17</v>
      </c>
    </row>
    <row r="30" spans="1:2" s="112" customFormat="1" ht="17.25" customHeight="1">
      <c r="A30" s="31" t="s">
        <v>1323</v>
      </c>
      <c r="B30" s="113">
        <v>1949</v>
      </c>
    </row>
    <row r="31" spans="1:2" s="112" customFormat="1" ht="17.25" customHeight="1">
      <c r="A31" s="31" t="s">
        <v>1324</v>
      </c>
      <c r="B31" s="113">
        <v>16021</v>
      </c>
    </row>
    <row r="32" spans="1:2" s="112" customFormat="1" ht="17.25" customHeight="1">
      <c r="A32" s="31" t="s">
        <v>1036</v>
      </c>
      <c r="B32" s="113">
        <v>10</v>
      </c>
    </row>
    <row r="33" spans="1:2" s="112" customFormat="1" ht="17.25" customHeight="1">
      <c r="A33" s="31" t="s">
        <v>1325</v>
      </c>
      <c r="B33" s="113">
        <v>74195</v>
      </c>
    </row>
    <row r="34" spans="1:2" ht="19.5" customHeight="1">
      <c r="A34" s="31" t="s">
        <v>1326</v>
      </c>
      <c r="B34" s="113">
        <v>19</v>
      </c>
    </row>
    <row r="35" spans="1:2" s="112" customFormat="1" ht="17.25" customHeight="1">
      <c r="A35" s="31" t="s">
        <v>1327</v>
      </c>
      <c r="B35" s="84">
        <v>19</v>
      </c>
    </row>
    <row r="36" spans="1:2" ht="19.5" customHeight="1">
      <c r="A36" s="31" t="s">
        <v>1328</v>
      </c>
      <c r="B36" s="113">
        <v>919</v>
      </c>
    </row>
    <row r="37" spans="1:2" ht="19.5" customHeight="1">
      <c r="A37" s="31" t="s">
        <v>1329</v>
      </c>
      <c r="B37" s="113">
        <v>10581</v>
      </c>
    </row>
    <row r="38" spans="1:2" s="112" customFormat="1" ht="17.25" customHeight="1">
      <c r="A38" s="31" t="s">
        <v>1330</v>
      </c>
      <c r="B38" s="113">
        <v>1252</v>
      </c>
    </row>
    <row r="39" spans="1:2" s="112" customFormat="1" ht="17.25" customHeight="1">
      <c r="A39" s="31" t="s">
        <v>1331</v>
      </c>
      <c r="B39" s="113">
        <v>1000</v>
      </c>
    </row>
    <row r="40" spans="1:2" s="112" customFormat="1" ht="17.25" customHeight="1">
      <c r="A40" s="31" t="s">
        <v>1332</v>
      </c>
      <c r="B40" s="113">
        <v>8329</v>
      </c>
    </row>
    <row r="41" spans="1:2" ht="19.5" customHeight="1">
      <c r="A41" s="31" t="s">
        <v>1333</v>
      </c>
      <c r="B41" s="113">
        <v>7443</v>
      </c>
    </row>
    <row r="42" spans="1:2" s="112" customFormat="1" ht="17.25" customHeight="1">
      <c r="A42" s="31" t="s">
        <v>1334</v>
      </c>
      <c r="B42" s="113">
        <v>6787</v>
      </c>
    </row>
    <row r="43" spans="1:2" s="112" customFormat="1" ht="17.25" customHeight="1">
      <c r="A43" s="31" t="s">
        <v>1335</v>
      </c>
      <c r="B43" s="113">
        <v>19</v>
      </c>
    </row>
    <row r="44" spans="1:2" s="112" customFormat="1" ht="17.25" customHeight="1">
      <c r="A44" s="31" t="s">
        <v>1336</v>
      </c>
      <c r="B44" s="113">
        <v>637</v>
      </c>
    </row>
    <row r="45" spans="1:2" ht="19.5" customHeight="1">
      <c r="A45" s="31" t="s">
        <v>1337</v>
      </c>
      <c r="B45" s="113">
        <v>106400</v>
      </c>
    </row>
    <row r="46" spans="1:2" s="112" customFormat="1" ht="17.25" customHeight="1">
      <c r="A46" s="31" t="s">
        <v>1338</v>
      </c>
      <c r="B46" s="113">
        <v>10000</v>
      </c>
    </row>
    <row r="47" spans="1:2" s="112" customFormat="1" ht="17.25" customHeight="1">
      <c r="A47" s="31" t="s">
        <v>1339</v>
      </c>
      <c r="B47" s="113">
        <v>96400</v>
      </c>
    </row>
    <row r="48" spans="1:2" ht="19.5" customHeight="1">
      <c r="A48" s="31" t="s">
        <v>1340</v>
      </c>
      <c r="B48" s="113">
        <v>119989</v>
      </c>
    </row>
    <row r="49" spans="1:2" s="112" customFormat="1" ht="17.25" customHeight="1">
      <c r="A49" s="31" t="s">
        <v>1338</v>
      </c>
      <c r="B49" s="113">
        <v>10489</v>
      </c>
    </row>
    <row r="50" spans="1:2" s="112" customFormat="1" ht="17.25" customHeight="1">
      <c r="A50" s="31" t="s">
        <v>1341</v>
      </c>
      <c r="B50" s="113">
        <v>109500</v>
      </c>
    </row>
    <row r="51" spans="1:2" ht="19.5" customHeight="1">
      <c r="A51" s="31" t="s">
        <v>1342</v>
      </c>
      <c r="B51" s="113">
        <v>500</v>
      </c>
    </row>
    <row r="52" spans="1:2" s="112" customFormat="1" ht="17.25" customHeight="1">
      <c r="A52" s="31" t="s">
        <v>1343</v>
      </c>
      <c r="B52" s="113">
        <v>500</v>
      </c>
    </row>
    <row r="53" spans="1:2" ht="19.5" customHeight="1">
      <c r="A53" s="31" t="s">
        <v>726</v>
      </c>
      <c r="B53" s="113">
        <v>939</v>
      </c>
    </row>
    <row r="54" spans="1:2" ht="19.5" customHeight="1">
      <c r="A54" s="31" t="s">
        <v>1344</v>
      </c>
      <c r="B54" s="113">
        <v>939</v>
      </c>
    </row>
    <row r="55" spans="1:2" s="112" customFormat="1" ht="17.25" customHeight="1">
      <c r="A55" s="31" t="s">
        <v>1312</v>
      </c>
      <c r="B55" s="113">
        <v>921</v>
      </c>
    </row>
    <row r="56" spans="1:2" s="112" customFormat="1" ht="17.25" customHeight="1">
      <c r="A56" s="31" t="s">
        <v>1345</v>
      </c>
      <c r="B56" s="113">
        <v>18</v>
      </c>
    </row>
    <row r="57" spans="1:2" ht="19.5" customHeight="1">
      <c r="A57" s="31" t="s">
        <v>833</v>
      </c>
      <c r="B57" s="113">
        <v>218652</v>
      </c>
    </row>
    <row r="58" spans="1:2" ht="19.5" customHeight="1">
      <c r="A58" s="31" t="s">
        <v>1346</v>
      </c>
      <c r="B58" s="113">
        <v>1152</v>
      </c>
    </row>
    <row r="59" spans="1:2" s="112" customFormat="1" ht="17.25" customHeight="1">
      <c r="A59" s="31" t="s">
        <v>1347</v>
      </c>
      <c r="B59" s="113">
        <v>450</v>
      </c>
    </row>
    <row r="60" spans="1:2" s="112" customFormat="1" ht="17.25" customHeight="1">
      <c r="A60" s="31" t="s">
        <v>1348</v>
      </c>
      <c r="B60" s="113">
        <v>702</v>
      </c>
    </row>
    <row r="61" spans="1:2" ht="19.5" customHeight="1">
      <c r="A61" s="31" t="s">
        <v>1349</v>
      </c>
      <c r="B61" s="113">
        <v>217500</v>
      </c>
    </row>
    <row r="62" spans="1:2" s="112" customFormat="1" ht="17.25" customHeight="1">
      <c r="A62" s="31" t="s">
        <v>1350</v>
      </c>
      <c r="B62" s="113">
        <v>217500</v>
      </c>
    </row>
    <row r="63" spans="1:2" ht="19.5" customHeight="1">
      <c r="A63" s="31" t="s">
        <v>1232</v>
      </c>
      <c r="B63" s="113">
        <v>51790</v>
      </c>
    </row>
    <row r="64" spans="1:2" ht="19.5" customHeight="1">
      <c r="A64" s="31" t="s">
        <v>1351</v>
      </c>
      <c r="B64" s="113">
        <v>32764</v>
      </c>
    </row>
    <row r="65" spans="1:2" s="112" customFormat="1" ht="17.25" customHeight="1">
      <c r="A65" s="31" t="s">
        <v>1352</v>
      </c>
      <c r="B65" s="113">
        <v>1111</v>
      </c>
    </row>
    <row r="66" spans="1:2" s="112" customFormat="1" ht="17.25" customHeight="1">
      <c r="A66" s="31" t="s">
        <v>1353</v>
      </c>
      <c r="B66" s="113">
        <v>30278</v>
      </c>
    </row>
    <row r="67" spans="1:2" s="112" customFormat="1" ht="17.25" customHeight="1">
      <c r="A67" s="31" t="s">
        <v>1354</v>
      </c>
      <c r="B67" s="113">
        <v>1375</v>
      </c>
    </row>
    <row r="68" spans="1:2" ht="19.5" customHeight="1">
      <c r="A68" s="31" t="s">
        <v>1355</v>
      </c>
      <c r="B68" s="113">
        <v>1428</v>
      </c>
    </row>
    <row r="69" spans="1:2" s="112" customFormat="1" ht="17.25" customHeight="1">
      <c r="A69" s="31" t="s">
        <v>1356</v>
      </c>
      <c r="B69" s="113">
        <v>869</v>
      </c>
    </row>
    <row r="70" spans="1:2" s="112" customFormat="1" ht="17.25" customHeight="1">
      <c r="A70" s="31" t="s">
        <v>1357</v>
      </c>
      <c r="B70" s="113">
        <v>350</v>
      </c>
    </row>
    <row r="71" spans="1:2" s="112" customFormat="1" ht="17.25" customHeight="1">
      <c r="A71" s="31" t="s">
        <v>1358</v>
      </c>
      <c r="B71" s="113">
        <v>208</v>
      </c>
    </row>
    <row r="72" spans="1:2" s="112" customFormat="1" ht="17.25" customHeight="1">
      <c r="A72" s="31" t="s">
        <v>1359</v>
      </c>
      <c r="B72" s="113">
        <v>1</v>
      </c>
    </row>
    <row r="73" spans="1:2" ht="19.5" customHeight="1">
      <c r="A73" s="31" t="s">
        <v>1360</v>
      </c>
      <c r="B73" s="113">
        <v>17598</v>
      </c>
    </row>
    <row r="74" spans="1:2" s="112" customFormat="1" ht="17.25" customHeight="1">
      <c r="A74" s="31" t="s">
        <v>1361</v>
      </c>
      <c r="B74" s="113">
        <v>10597</v>
      </c>
    </row>
    <row r="75" spans="1:2" s="112" customFormat="1" ht="17.25" customHeight="1">
      <c r="A75" s="31" t="s">
        <v>1362</v>
      </c>
      <c r="B75" s="113">
        <v>3078</v>
      </c>
    </row>
    <row r="76" spans="1:2" s="112" customFormat="1" ht="17.25" customHeight="1">
      <c r="A76" s="31" t="s">
        <v>1363</v>
      </c>
      <c r="B76" s="113">
        <v>676</v>
      </c>
    </row>
    <row r="77" spans="1:2" s="112" customFormat="1" ht="17.25" customHeight="1">
      <c r="A77" s="31" t="s">
        <v>1364</v>
      </c>
      <c r="B77" s="113">
        <v>1124</v>
      </c>
    </row>
    <row r="78" spans="1:2" s="112" customFormat="1" ht="17.25" customHeight="1">
      <c r="A78" s="31" t="s">
        <v>1365</v>
      </c>
      <c r="B78" s="113">
        <v>1156</v>
      </c>
    </row>
    <row r="79" spans="1:2" s="112" customFormat="1" ht="17.25" customHeight="1">
      <c r="A79" s="31" t="s">
        <v>1366</v>
      </c>
      <c r="B79" s="113">
        <v>967</v>
      </c>
    </row>
    <row r="80" spans="1:2" ht="19.5" customHeight="1">
      <c r="A80" s="31" t="s">
        <v>1134</v>
      </c>
      <c r="B80" s="113">
        <v>37455</v>
      </c>
    </row>
    <row r="81" spans="1:2" s="112" customFormat="1" ht="17.25" customHeight="1">
      <c r="A81" s="31" t="s">
        <v>1367</v>
      </c>
      <c r="B81" s="113">
        <v>37455</v>
      </c>
    </row>
    <row r="82" spans="1:2" s="112" customFormat="1" ht="17.25" customHeight="1">
      <c r="A82" s="31" t="s">
        <v>1368</v>
      </c>
      <c r="B82" s="113">
        <v>35115</v>
      </c>
    </row>
    <row r="83" spans="1:2" s="112" customFormat="1" ht="17.25" customHeight="1">
      <c r="A83" s="31" t="s">
        <v>1369</v>
      </c>
      <c r="B83" s="113">
        <v>1042</v>
      </c>
    </row>
    <row r="84" spans="1:2" s="112" customFormat="1" ht="17.25" customHeight="1">
      <c r="A84" s="31" t="s">
        <v>1370</v>
      </c>
      <c r="B84" s="113">
        <v>1298</v>
      </c>
    </row>
    <row r="85" spans="1:2" ht="19.5" customHeight="1">
      <c r="A85" s="31" t="s">
        <v>1371</v>
      </c>
      <c r="B85" s="113">
        <v>978</v>
      </c>
    </row>
    <row r="86" spans="1:2" ht="19.5" customHeight="1">
      <c r="A86" s="31" t="s">
        <v>1372</v>
      </c>
      <c r="B86" s="113">
        <v>561318</v>
      </c>
    </row>
    <row r="87" spans="1:2" ht="19.5" customHeight="1">
      <c r="A87" s="31" t="s">
        <v>1373</v>
      </c>
      <c r="B87" s="113">
        <v>350618</v>
      </c>
    </row>
    <row r="88" spans="1:2" ht="19.5" customHeight="1">
      <c r="A88" s="31" t="s">
        <v>1374</v>
      </c>
      <c r="B88" s="113">
        <v>104536</v>
      </c>
    </row>
    <row r="89" spans="1:2" ht="19.5" customHeight="1">
      <c r="A89" s="58" t="s">
        <v>1375</v>
      </c>
      <c r="B89" s="42">
        <f>B5+B85+B86+B87+B88</f>
        <v>2339261</v>
      </c>
    </row>
    <row r="90" spans="1:2" ht="19.5" customHeight="1">
      <c r="A90" s="43"/>
      <c r="B90" s="85"/>
    </row>
    <row r="91" spans="1:2" ht="19.5" customHeight="1">
      <c r="A91" s="43"/>
      <c r="B91" s="85"/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24.75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</sheetData>
  <sheetProtection/>
  <mergeCells count="1">
    <mergeCell ref="A2:B2"/>
  </mergeCells>
  <printOptions horizontalCentered="1"/>
  <pageMargins left="0.38958333333333334" right="0.38958333333333334" top="0.38958333333333334" bottom="0.38958333333333334" header="0.2" footer="0.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C15"/>
  <sheetViews>
    <sheetView workbookViewId="0" topLeftCell="A1">
      <selection activeCell="E6" sqref="E6"/>
    </sheetView>
  </sheetViews>
  <sheetFormatPr defaultColWidth="9.00390625" defaultRowHeight="14.25"/>
  <cols>
    <col min="1" max="1" width="32.375" style="0" customWidth="1"/>
    <col min="2" max="3" width="18.625" style="0" customWidth="1"/>
  </cols>
  <sheetData>
    <row r="1" spans="1:2" ht="14.25">
      <c r="A1" s="21" t="s">
        <v>1376</v>
      </c>
      <c r="B1" s="21"/>
    </row>
    <row r="2" spans="1:3" ht="46.5" customHeight="1">
      <c r="A2" s="23" t="s">
        <v>1377</v>
      </c>
      <c r="B2" s="23"/>
      <c r="C2" s="23"/>
    </row>
    <row r="3" spans="1:3" s="21" customFormat="1" ht="27" customHeight="1">
      <c r="A3" s="116"/>
      <c r="B3" s="116"/>
      <c r="C3" s="117" t="s">
        <v>33</v>
      </c>
    </row>
    <row r="4" spans="1:3" s="21" customFormat="1" ht="24.75" customHeight="1">
      <c r="A4" s="46" t="s">
        <v>34</v>
      </c>
      <c r="B4" s="46" t="s">
        <v>1378</v>
      </c>
      <c r="C4" s="47" t="s">
        <v>35</v>
      </c>
    </row>
    <row r="5" spans="1:3" s="21" customFormat="1" ht="19.5" customHeight="1">
      <c r="A5" s="31" t="s">
        <v>1287</v>
      </c>
      <c r="B5" s="113">
        <v>193230</v>
      </c>
      <c r="C5" s="113">
        <v>540803</v>
      </c>
    </row>
    <row r="6" spans="1:3" s="21" customFormat="1" ht="19.5" customHeight="1">
      <c r="A6" s="31" t="s">
        <v>1288</v>
      </c>
      <c r="B6" s="113">
        <v>180000</v>
      </c>
      <c r="C6" s="113">
        <v>523235</v>
      </c>
    </row>
    <row r="7" spans="1:3" s="21" customFormat="1" ht="19.5" customHeight="1">
      <c r="A7" s="31" t="s">
        <v>1291</v>
      </c>
      <c r="B7" s="113"/>
      <c r="C7" s="113"/>
    </row>
    <row r="8" spans="1:3" s="21" customFormat="1" ht="19.5" customHeight="1">
      <c r="A8" s="31" t="s">
        <v>1292</v>
      </c>
      <c r="B8" s="113">
        <v>8000</v>
      </c>
      <c r="C8" s="113">
        <v>12858</v>
      </c>
    </row>
    <row r="9" spans="1:3" s="21" customFormat="1" ht="19.5" customHeight="1">
      <c r="A9" s="31" t="s">
        <v>1293</v>
      </c>
      <c r="B9" s="113">
        <v>5230</v>
      </c>
      <c r="C9" s="113">
        <v>4710</v>
      </c>
    </row>
    <row r="10" spans="1:3" s="21" customFormat="1" ht="19.5" customHeight="1">
      <c r="A10" s="31" t="s">
        <v>1296</v>
      </c>
      <c r="B10" s="113"/>
      <c r="C10" s="113">
        <v>626241</v>
      </c>
    </row>
    <row r="11" spans="1:3" s="21" customFormat="1" ht="19.5" customHeight="1">
      <c r="A11" s="31" t="s">
        <v>1297</v>
      </c>
      <c r="B11" s="113"/>
      <c r="C11" s="113">
        <v>-23967</v>
      </c>
    </row>
    <row r="12" spans="1:3" s="21" customFormat="1" ht="19.5" customHeight="1">
      <c r="A12" s="31" t="s">
        <v>1379</v>
      </c>
      <c r="B12" s="113"/>
      <c r="C12" s="113">
        <v>12667</v>
      </c>
    </row>
    <row r="13" spans="1:3" s="21" customFormat="1" ht="24.75" customHeight="1">
      <c r="A13" s="58" t="s">
        <v>1300</v>
      </c>
      <c r="B13" s="42">
        <f>B5+B10+B11+B12</f>
        <v>193230</v>
      </c>
      <c r="C13" s="42">
        <f>C5+C10+C11+C12</f>
        <v>1155744</v>
      </c>
    </row>
    <row r="14" spans="1:3" ht="30" customHeight="1">
      <c r="A14" s="43"/>
      <c r="B14" s="43"/>
      <c r="C14" s="43"/>
    </row>
    <row r="15" spans="1:3" ht="30" customHeight="1">
      <c r="A15" s="43"/>
      <c r="B15" s="43"/>
      <c r="C15" s="43"/>
    </row>
    <row r="16" ht="30" customHeight="1"/>
    <row r="17" ht="30" customHeight="1"/>
    <row r="18" ht="30" customHeight="1"/>
    <row r="19" ht="30" customHeight="1"/>
    <row r="20" ht="30" customHeight="1"/>
  </sheetData>
  <sheetProtection/>
  <mergeCells count="1">
    <mergeCell ref="A2:C2"/>
  </mergeCells>
  <printOptions horizontalCentered="1"/>
  <pageMargins left="0.38958333333333334" right="0.38958333333333334" top="0.9798611111111111" bottom="0.9798611111111111" header="0.5097222222222222" footer="0.509722222222222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C54"/>
  <sheetViews>
    <sheetView workbookViewId="0" topLeftCell="A35">
      <selection activeCell="E6" sqref="E6"/>
    </sheetView>
  </sheetViews>
  <sheetFormatPr defaultColWidth="9.00390625" defaultRowHeight="14.25"/>
  <cols>
    <col min="1" max="1" width="59.25390625" style="0" customWidth="1"/>
    <col min="2" max="3" width="12.625" style="0" customWidth="1"/>
    <col min="4" max="4" width="12.625" style="0" bestFit="1" customWidth="1"/>
  </cols>
  <sheetData>
    <row r="1" spans="1:2" ht="14.25">
      <c r="A1" s="21" t="s">
        <v>1380</v>
      </c>
      <c r="B1" s="21"/>
    </row>
    <row r="2" spans="1:3" ht="26.25" customHeight="1">
      <c r="A2" s="23" t="s">
        <v>1381</v>
      </c>
      <c r="B2" s="23"/>
      <c r="C2" s="23"/>
    </row>
    <row r="3" spans="1:3" ht="17.25" customHeight="1">
      <c r="A3" s="44"/>
      <c r="B3" s="44"/>
      <c r="C3" s="45" t="s">
        <v>33</v>
      </c>
    </row>
    <row r="4" spans="1:3" ht="22.5" customHeight="1">
      <c r="A4" s="46" t="s">
        <v>34</v>
      </c>
      <c r="B4" s="46" t="s">
        <v>1378</v>
      </c>
      <c r="C4" s="47" t="s">
        <v>35</v>
      </c>
    </row>
    <row r="5" spans="1:3" ht="18" customHeight="1">
      <c r="A5" s="31" t="s">
        <v>1303</v>
      </c>
      <c r="B5" s="113">
        <f>B6+B9+B12+B28+B34+B46</f>
        <v>193230</v>
      </c>
      <c r="C5" s="113">
        <f>C6+C9+C12+C28+C34+C46</f>
        <v>713120</v>
      </c>
    </row>
    <row r="6" spans="1:3" ht="18" customHeight="1">
      <c r="A6" s="31" t="s">
        <v>432</v>
      </c>
      <c r="B6" s="113"/>
      <c r="C6" s="113">
        <v>65</v>
      </c>
    </row>
    <row r="7" spans="1:3" ht="18" customHeight="1">
      <c r="A7" s="31" t="s">
        <v>1304</v>
      </c>
      <c r="B7" s="113"/>
      <c r="C7" s="113">
        <v>65</v>
      </c>
    </row>
    <row r="8" spans="1:3" s="112" customFormat="1" ht="17.25" customHeight="1">
      <c r="A8" s="31" t="s">
        <v>1307</v>
      </c>
      <c r="B8" s="113"/>
      <c r="C8" s="113">
        <v>65</v>
      </c>
    </row>
    <row r="9" spans="1:3" ht="18" customHeight="1">
      <c r="A9" s="31" t="s">
        <v>473</v>
      </c>
      <c r="B9" s="113"/>
      <c r="C9" s="113">
        <v>134</v>
      </c>
    </row>
    <row r="10" spans="1:3" ht="18" customHeight="1">
      <c r="A10" s="31" t="s">
        <v>1310</v>
      </c>
      <c r="B10" s="113"/>
      <c r="C10" s="113">
        <v>134</v>
      </c>
    </row>
    <row r="11" spans="1:3" s="112" customFormat="1" ht="17.25" customHeight="1">
      <c r="A11" s="31" t="s">
        <v>1312</v>
      </c>
      <c r="B11" s="113"/>
      <c r="C11" s="113">
        <v>134</v>
      </c>
    </row>
    <row r="12" spans="1:3" ht="18" customHeight="1">
      <c r="A12" s="31" t="s">
        <v>706</v>
      </c>
      <c r="B12" s="113">
        <v>193230</v>
      </c>
      <c r="C12" s="113">
        <v>436610</v>
      </c>
    </row>
    <row r="13" spans="1:3" ht="18" customHeight="1">
      <c r="A13" s="31" t="s">
        <v>1315</v>
      </c>
      <c r="B13" s="113">
        <v>180000</v>
      </c>
      <c r="C13" s="113">
        <v>343987</v>
      </c>
    </row>
    <row r="14" spans="1:3" s="112" customFormat="1" ht="17.25" customHeight="1">
      <c r="A14" s="31" t="s">
        <v>1316</v>
      </c>
      <c r="B14" s="113">
        <v>5000</v>
      </c>
      <c r="C14" s="113">
        <v>99615</v>
      </c>
    </row>
    <row r="15" spans="1:3" s="112" customFormat="1" ht="17.25" customHeight="1">
      <c r="A15" s="31" t="s">
        <v>1317</v>
      </c>
      <c r="B15" s="113">
        <v>3000</v>
      </c>
      <c r="C15" s="113"/>
    </row>
    <row r="16" spans="1:3" s="112" customFormat="1" ht="17.25" customHeight="1">
      <c r="A16" s="31" t="s">
        <v>1318</v>
      </c>
      <c r="B16" s="113"/>
      <c r="C16" s="113">
        <v>222365</v>
      </c>
    </row>
    <row r="17" spans="1:3" s="112" customFormat="1" ht="17.25" customHeight="1">
      <c r="A17" s="31" t="s">
        <v>1321</v>
      </c>
      <c r="B17" s="113"/>
      <c r="C17" s="113">
        <v>2434</v>
      </c>
    </row>
    <row r="18" spans="1:3" s="112" customFormat="1" ht="17.25" customHeight="1">
      <c r="A18" s="31" t="s">
        <v>1323</v>
      </c>
      <c r="B18" s="113"/>
      <c r="C18" s="113">
        <v>1941</v>
      </c>
    </row>
    <row r="19" spans="1:3" s="112" customFormat="1" ht="17.25" customHeight="1">
      <c r="A19" s="31" t="s">
        <v>1325</v>
      </c>
      <c r="B19" s="113">
        <v>10000</v>
      </c>
      <c r="C19" s="113">
        <v>17632</v>
      </c>
    </row>
    <row r="20" spans="1:3" ht="18" customHeight="1">
      <c r="A20" s="31" t="s">
        <v>1329</v>
      </c>
      <c r="B20" s="113">
        <v>8000</v>
      </c>
      <c r="C20" s="113">
        <v>6471</v>
      </c>
    </row>
    <row r="21" spans="1:3" s="112" customFormat="1" ht="17.25" customHeight="1">
      <c r="A21" s="31" t="s">
        <v>1332</v>
      </c>
      <c r="B21" s="113">
        <v>8000</v>
      </c>
      <c r="C21" s="113">
        <v>6471</v>
      </c>
    </row>
    <row r="22" spans="1:3" ht="18" customHeight="1">
      <c r="A22" s="31" t="s">
        <v>1333</v>
      </c>
      <c r="B22" s="113">
        <v>5230</v>
      </c>
      <c r="C22" s="113">
        <v>3552</v>
      </c>
    </row>
    <row r="23" spans="1:3" s="112" customFormat="1" ht="17.25" customHeight="1">
      <c r="A23" s="31" t="s">
        <v>1334</v>
      </c>
      <c r="B23" s="113">
        <v>5230</v>
      </c>
      <c r="C23" s="113">
        <v>3552</v>
      </c>
    </row>
    <row r="24" spans="1:3" ht="18" customHeight="1">
      <c r="A24" s="31" t="s">
        <v>1337</v>
      </c>
      <c r="B24" s="113"/>
      <c r="C24" s="113">
        <v>48500</v>
      </c>
    </row>
    <row r="25" spans="1:3" s="112" customFormat="1" ht="17.25" customHeight="1">
      <c r="A25" s="31" t="s">
        <v>1339</v>
      </c>
      <c r="B25" s="113"/>
      <c r="C25" s="113">
        <v>48500</v>
      </c>
    </row>
    <row r="26" spans="1:3" ht="18" customHeight="1">
      <c r="A26" s="31" t="s">
        <v>1340</v>
      </c>
      <c r="B26" s="113"/>
      <c r="C26" s="113">
        <v>34100</v>
      </c>
    </row>
    <row r="27" spans="1:3" s="112" customFormat="1" ht="17.25" customHeight="1">
      <c r="A27" s="31" t="s">
        <v>1341</v>
      </c>
      <c r="B27" s="113"/>
      <c r="C27" s="113">
        <v>34100</v>
      </c>
    </row>
    <row r="28" spans="1:3" ht="18" customHeight="1">
      <c r="A28" s="31" t="s">
        <v>833</v>
      </c>
      <c r="B28" s="113"/>
      <c r="C28" s="113">
        <v>218652</v>
      </c>
    </row>
    <row r="29" spans="1:3" ht="18" customHeight="1">
      <c r="A29" s="31" t="s">
        <v>1346</v>
      </c>
      <c r="B29" s="113"/>
      <c r="C29" s="113">
        <v>1152</v>
      </c>
    </row>
    <row r="30" spans="1:3" s="112" customFormat="1" ht="17.25" customHeight="1">
      <c r="A30" s="31" t="s">
        <v>1347</v>
      </c>
      <c r="B30" s="113"/>
      <c r="C30" s="113">
        <v>450</v>
      </c>
    </row>
    <row r="31" spans="1:3" s="112" customFormat="1" ht="17.25" customHeight="1">
      <c r="A31" s="31" t="s">
        <v>1348</v>
      </c>
      <c r="B31" s="113"/>
      <c r="C31" s="113">
        <v>702</v>
      </c>
    </row>
    <row r="32" spans="1:3" ht="18" customHeight="1">
      <c r="A32" s="31" t="s">
        <v>1349</v>
      </c>
      <c r="B32" s="113"/>
      <c r="C32" s="113">
        <v>217500</v>
      </c>
    </row>
    <row r="33" spans="1:3" s="112" customFormat="1" ht="17.25" customHeight="1">
      <c r="A33" s="31" t="s">
        <v>1350</v>
      </c>
      <c r="B33" s="113"/>
      <c r="C33" s="113">
        <v>217500</v>
      </c>
    </row>
    <row r="34" spans="1:3" ht="18" customHeight="1">
      <c r="A34" s="31" t="s">
        <v>1232</v>
      </c>
      <c r="B34" s="113"/>
      <c r="C34" s="113">
        <v>27675</v>
      </c>
    </row>
    <row r="35" spans="1:3" ht="18" customHeight="1">
      <c r="A35" s="31" t="s">
        <v>1351</v>
      </c>
      <c r="B35" s="113"/>
      <c r="C35" s="113">
        <v>24600</v>
      </c>
    </row>
    <row r="36" spans="1:3" s="112" customFormat="1" ht="17.25" customHeight="1">
      <c r="A36" s="31" t="s">
        <v>1353</v>
      </c>
      <c r="B36" s="113"/>
      <c r="C36" s="113">
        <v>24600</v>
      </c>
    </row>
    <row r="37" spans="1:3" ht="18" customHeight="1">
      <c r="A37" s="31" t="s">
        <v>1355</v>
      </c>
      <c r="B37" s="113"/>
      <c r="C37" s="113">
        <v>1427</v>
      </c>
    </row>
    <row r="38" spans="1:3" s="112" customFormat="1" ht="17.25" customHeight="1">
      <c r="A38" s="31" t="s">
        <v>1356</v>
      </c>
      <c r="B38" s="113"/>
      <c r="C38" s="113">
        <v>869</v>
      </c>
    </row>
    <row r="39" spans="1:3" s="112" customFormat="1" ht="17.25" customHeight="1">
      <c r="A39" s="31" t="s">
        <v>1357</v>
      </c>
      <c r="B39" s="113"/>
      <c r="C39" s="113">
        <v>350</v>
      </c>
    </row>
    <row r="40" spans="1:3" s="112" customFormat="1" ht="17.25" customHeight="1">
      <c r="A40" s="31" t="s">
        <v>1358</v>
      </c>
      <c r="B40" s="113"/>
      <c r="C40" s="113">
        <v>208</v>
      </c>
    </row>
    <row r="41" spans="1:3" ht="18" customHeight="1">
      <c r="A41" s="31" t="s">
        <v>1360</v>
      </c>
      <c r="B41" s="113"/>
      <c r="C41" s="113">
        <v>1648</v>
      </c>
    </row>
    <row r="42" spans="1:3" s="112" customFormat="1" ht="17.25" customHeight="1">
      <c r="A42" s="31" t="s">
        <v>1361</v>
      </c>
      <c r="B42" s="113"/>
      <c r="C42" s="113">
        <v>965</v>
      </c>
    </row>
    <row r="43" spans="1:3" s="112" customFormat="1" ht="17.25" customHeight="1">
      <c r="A43" s="31" t="s">
        <v>1362</v>
      </c>
      <c r="B43" s="113"/>
      <c r="C43" s="113">
        <v>613</v>
      </c>
    </row>
    <row r="44" spans="1:3" s="112" customFormat="1" ht="17.25" customHeight="1">
      <c r="A44" s="31" t="s">
        <v>1364</v>
      </c>
      <c r="B44" s="113"/>
      <c r="C44" s="113">
        <v>50</v>
      </c>
    </row>
    <row r="45" spans="1:3" s="112" customFormat="1" ht="17.25" customHeight="1">
      <c r="A45" s="31" t="s">
        <v>1365</v>
      </c>
      <c r="B45" s="113"/>
      <c r="C45" s="113">
        <v>20</v>
      </c>
    </row>
    <row r="46" spans="1:3" ht="18" customHeight="1">
      <c r="A46" s="31" t="s">
        <v>1134</v>
      </c>
      <c r="B46" s="113"/>
      <c r="C46" s="113">
        <v>29984</v>
      </c>
    </row>
    <row r="47" spans="1:3" s="112" customFormat="1" ht="17.25" customHeight="1">
      <c r="A47" s="31" t="s">
        <v>1368</v>
      </c>
      <c r="B47" s="113"/>
      <c r="C47" s="113">
        <v>29984</v>
      </c>
    </row>
    <row r="48" spans="1:3" ht="18" customHeight="1">
      <c r="A48" s="31" t="s">
        <v>1371</v>
      </c>
      <c r="B48" s="113"/>
      <c r="C48" s="113">
        <v>706</v>
      </c>
    </row>
    <row r="49" spans="1:3" ht="18" customHeight="1">
      <c r="A49" s="31" t="s">
        <v>1372</v>
      </c>
      <c r="B49" s="113"/>
      <c r="C49" s="113">
        <v>135936</v>
      </c>
    </row>
    <row r="50" spans="1:3" ht="18" customHeight="1">
      <c r="A50" s="31" t="s">
        <v>1373</v>
      </c>
      <c r="B50" s="113"/>
      <c r="C50" s="113">
        <v>301542</v>
      </c>
    </row>
    <row r="51" spans="1:3" ht="18" customHeight="1">
      <c r="A51" s="114" t="s">
        <v>1374</v>
      </c>
      <c r="B51" s="115"/>
      <c r="C51" s="115">
        <v>4440</v>
      </c>
    </row>
    <row r="52" spans="1:3" s="112" customFormat="1" ht="22.5" customHeight="1">
      <c r="A52" s="58" t="s">
        <v>1382</v>
      </c>
      <c r="B52" s="42">
        <f>B5+B48+B49+B50+B51</f>
        <v>193230</v>
      </c>
      <c r="C52" s="42">
        <f>C5+C48+C49+C50+C51</f>
        <v>1155744</v>
      </c>
    </row>
    <row r="53" spans="1:3" ht="30" customHeight="1">
      <c r="A53" s="43"/>
      <c r="B53" s="43"/>
      <c r="C53" s="43"/>
    </row>
    <row r="54" spans="1:3" ht="30" customHeight="1">
      <c r="A54" s="43"/>
      <c r="B54" s="43"/>
      <c r="C54" s="43"/>
    </row>
    <row r="55" ht="30" customHeight="1"/>
    <row r="56" ht="30" customHeight="1"/>
    <row r="57" ht="30" customHeight="1"/>
    <row r="58" ht="30" customHeight="1"/>
    <row r="59" ht="30" customHeight="1"/>
  </sheetData>
  <sheetProtection/>
  <mergeCells count="1">
    <mergeCell ref="A2:C2"/>
  </mergeCells>
  <printOptions horizontalCentered="1"/>
  <pageMargins left="0.20069444444444445" right="0.20069444444444445" top="0.5902777777777778" bottom="0.20069444444444445" header="0" footer="0"/>
  <pageSetup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B27"/>
  <sheetViews>
    <sheetView workbookViewId="0" topLeftCell="A1">
      <selection activeCell="E15" sqref="E15"/>
    </sheetView>
  </sheetViews>
  <sheetFormatPr defaultColWidth="9.00390625" defaultRowHeight="14.25"/>
  <cols>
    <col min="1" max="1" width="54.125" style="102" customWidth="1"/>
    <col min="2" max="2" width="21.50390625" style="102" customWidth="1"/>
    <col min="3" max="16384" width="9.00390625" style="102" customWidth="1"/>
  </cols>
  <sheetData>
    <row r="1" ht="14.25">
      <c r="A1" s="21" t="s">
        <v>1383</v>
      </c>
    </row>
    <row r="2" spans="1:2" ht="30.75" customHeight="1">
      <c r="A2" s="103" t="s">
        <v>1384</v>
      </c>
      <c r="B2" s="103"/>
    </row>
    <row r="3" spans="1:2" ht="18.75" customHeight="1">
      <c r="A3" s="44"/>
      <c r="B3" s="45" t="s">
        <v>33</v>
      </c>
    </row>
    <row r="4" spans="1:2" s="100" customFormat="1" ht="24.75" customHeight="1">
      <c r="A4" s="104" t="s">
        <v>1179</v>
      </c>
      <c r="B4" s="104" t="s">
        <v>35</v>
      </c>
    </row>
    <row r="5" spans="1:2" s="100" customFormat="1" ht="24.75" customHeight="1">
      <c r="A5" s="105" t="s">
        <v>1385</v>
      </c>
      <c r="B5" s="106">
        <f>B6+B10+B16+B21</f>
        <v>31003</v>
      </c>
    </row>
    <row r="6" spans="1:2" s="101" customFormat="1" ht="24.75" customHeight="1">
      <c r="A6" s="107" t="s">
        <v>432</v>
      </c>
      <c r="B6" s="108">
        <f>B7</f>
        <v>77</v>
      </c>
    </row>
    <row r="7" spans="1:2" s="101" customFormat="1" ht="24.75" customHeight="1">
      <c r="A7" s="107" t="s">
        <v>1304</v>
      </c>
      <c r="B7" s="108">
        <f>B8+B9</f>
        <v>77</v>
      </c>
    </row>
    <row r="8" spans="1:2" s="101" customFormat="1" ht="24.75" customHeight="1">
      <c r="A8" s="107" t="s">
        <v>1305</v>
      </c>
      <c r="B8" s="108">
        <v>10</v>
      </c>
    </row>
    <row r="9" spans="1:2" ht="24.75" customHeight="1">
      <c r="A9" s="107" t="s">
        <v>1307</v>
      </c>
      <c r="B9" s="108">
        <v>67</v>
      </c>
    </row>
    <row r="10" spans="1:2" s="101" customFormat="1" ht="24.75" customHeight="1">
      <c r="A10" s="107" t="s">
        <v>473</v>
      </c>
      <c r="B10" s="108">
        <f>B11+B14</f>
        <v>400</v>
      </c>
    </row>
    <row r="11" spans="1:2" s="101" customFormat="1" ht="24.75" customHeight="1">
      <c r="A11" s="107" t="s">
        <v>1310</v>
      </c>
      <c r="B11" s="108">
        <f>SUM(B12:B13)</f>
        <v>380</v>
      </c>
    </row>
    <row r="12" spans="1:2" s="101" customFormat="1" ht="24.75" customHeight="1">
      <c r="A12" s="107" t="s">
        <v>1311</v>
      </c>
      <c r="B12" s="108">
        <v>154</v>
      </c>
    </row>
    <row r="13" spans="1:2" ht="24.75" customHeight="1">
      <c r="A13" s="107" t="s">
        <v>1312</v>
      </c>
      <c r="B13" s="108">
        <v>226</v>
      </c>
    </row>
    <row r="14" spans="1:2" ht="24.75" customHeight="1">
      <c r="A14" s="107" t="s">
        <v>1386</v>
      </c>
      <c r="B14" s="108">
        <f>B15</f>
        <v>20</v>
      </c>
    </row>
    <row r="15" spans="1:2" ht="24.75" customHeight="1">
      <c r="A15" s="107" t="s">
        <v>1312</v>
      </c>
      <c r="B15" s="108">
        <v>20</v>
      </c>
    </row>
    <row r="16" spans="1:2" s="101" customFormat="1" ht="24.75" customHeight="1">
      <c r="A16" s="107" t="s">
        <v>706</v>
      </c>
      <c r="B16" s="108">
        <f>B17</f>
        <v>28357</v>
      </c>
    </row>
    <row r="17" spans="1:2" s="101" customFormat="1" ht="24.75" customHeight="1">
      <c r="A17" s="107" t="s">
        <v>1387</v>
      </c>
      <c r="B17" s="108">
        <f>SUM(B18:B20)</f>
        <v>28357</v>
      </c>
    </row>
    <row r="18" spans="1:2" s="101" customFormat="1" ht="24.75" customHeight="1">
      <c r="A18" s="109" t="s">
        <v>1316</v>
      </c>
      <c r="B18" s="108">
        <v>23007</v>
      </c>
    </row>
    <row r="19" spans="1:2" s="101" customFormat="1" ht="24.75" customHeight="1">
      <c r="A19" s="109" t="s">
        <v>1321</v>
      </c>
      <c r="B19" s="108">
        <v>200</v>
      </c>
    </row>
    <row r="20" spans="1:2" s="100" customFormat="1" ht="24.75" customHeight="1">
      <c r="A20" s="109" t="s">
        <v>1325</v>
      </c>
      <c r="B20" s="108">
        <v>5150</v>
      </c>
    </row>
    <row r="21" spans="1:2" ht="24.75" customHeight="1">
      <c r="A21" s="107" t="s">
        <v>1232</v>
      </c>
      <c r="B21" s="108">
        <f>B22</f>
        <v>2169</v>
      </c>
    </row>
    <row r="22" spans="1:2" ht="24.75" customHeight="1">
      <c r="A22" s="110" t="s">
        <v>1388</v>
      </c>
      <c r="B22" s="108">
        <f>SUM(B23:B27)</f>
        <v>2169</v>
      </c>
    </row>
    <row r="23" spans="1:2" ht="24.75" customHeight="1">
      <c r="A23" s="110" t="s">
        <v>1389</v>
      </c>
      <c r="B23" s="108">
        <v>1372</v>
      </c>
    </row>
    <row r="24" spans="1:2" ht="24.75" customHeight="1">
      <c r="A24" s="110" t="s">
        <v>1390</v>
      </c>
      <c r="B24" s="111">
        <v>166</v>
      </c>
    </row>
    <row r="25" spans="1:2" ht="24.75" customHeight="1">
      <c r="A25" s="110" t="s">
        <v>1391</v>
      </c>
      <c r="B25" s="111">
        <v>357</v>
      </c>
    </row>
    <row r="26" spans="1:2" ht="24.75" customHeight="1">
      <c r="A26" s="110" t="s">
        <v>1392</v>
      </c>
      <c r="B26" s="111">
        <v>150</v>
      </c>
    </row>
    <row r="27" spans="1:2" ht="24.75" customHeight="1">
      <c r="A27" s="110" t="s">
        <v>1393</v>
      </c>
      <c r="B27" s="111">
        <v>124</v>
      </c>
    </row>
  </sheetData>
  <sheetProtection/>
  <mergeCells count="1">
    <mergeCell ref="A2:B2"/>
  </mergeCells>
  <printOptions horizontalCentered="1"/>
  <pageMargins left="0.38958333333333334" right="0.38958333333333334" top="0.5895833333333333" bottom="0.5895833333333333" header="0.30972222222222223" footer="0.3097222222222222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F21"/>
  <sheetViews>
    <sheetView workbookViewId="0" topLeftCell="A1">
      <selection activeCell="B6" sqref="B6:B9"/>
    </sheetView>
  </sheetViews>
  <sheetFormatPr defaultColWidth="9.00390625" defaultRowHeight="14.25"/>
  <cols>
    <col min="1" max="1" width="35.375" style="0" customWidth="1"/>
    <col min="2" max="2" width="25.25390625" style="0" customWidth="1"/>
  </cols>
  <sheetData>
    <row r="1" spans="1:2" ht="14.25">
      <c r="A1" s="21" t="s">
        <v>1394</v>
      </c>
      <c r="B1" s="21"/>
    </row>
    <row r="2" spans="1:2" ht="32.25" customHeight="1">
      <c r="A2" s="86" t="s">
        <v>1395</v>
      </c>
      <c r="B2" s="86"/>
    </row>
    <row r="3" spans="1:2" ht="17.25" customHeight="1">
      <c r="A3" s="87"/>
      <c r="B3" s="88" t="s">
        <v>33</v>
      </c>
    </row>
    <row r="4" spans="1:2" s="85" customFormat="1" ht="24.75" customHeight="1">
      <c r="A4" s="89" t="s">
        <v>1266</v>
      </c>
      <c r="B4" s="90" t="s">
        <v>35</v>
      </c>
    </row>
    <row r="5" spans="1:3" s="85" customFormat="1" ht="24.75" customHeight="1">
      <c r="A5" s="91" t="s">
        <v>1240</v>
      </c>
      <c r="B5" s="92">
        <f>SUM(B6:B18)</f>
        <v>31003</v>
      </c>
      <c r="C5" s="93"/>
    </row>
    <row r="6" spans="1:2" s="85" customFormat="1" ht="19.5" customHeight="1">
      <c r="A6" s="94" t="s">
        <v>1272</v>
      </c>
      <c r="B6" s="95">
        <v>2360</v>
      </c>
    </row>
    <row r="7" spans="1:2" s="85" customFormat="1" ht="19.5" customHeight="1">
      <c r="A7" s="94" t="s">
        <v>1273</v>
      </c>
      <c r="B7" s="95">
        <v>7004</v>
      </c>
    </row>
    <row r="8" spans="1:2" s="85" customFormat="1" ht="19.5" customHeight="1">
      <c r="A8" s="94" t="s">
        <v>1274</v>
      </c>
      <c r="B8" s="95">
        <v>1786</v>
      </c>
    </row>
    <row r="9" spans="1:2" s="85" customFormat="1" ht="19.5" customHeight="1">
      <c r="A9" s="94" t="s">
        <v>1275</v>
      </c>
      <c r="B9" s="95">
        <v>19203</v>
      </c>
    </row>
    <row r="10" spans="1:2" ht="19.5" customHeight="1">
      <c r="A10" s="96" t="s">
        <v>1276</v>
      </c>
      <c r="B10" s="95">
        <v>96</v>
      </c>
    </row>
    <row r="11" spans="1:2" ht="19.5" customHeight="1">
      <c r="A11" s="94" t="s">
        <v>1277</v>
      </c>
      <c r="B11" s="95">
        <v>98</v>
      </c>
    </row>
    <row r="12" spans="1:2" ht="19.5" customHeight="1">
      <c r="A12" s="94" t="s">
        <v>1278</v>
      </c>
      <c r="B12" s="95">
        <v>84</v>
      </c>
    </row>
    <row r="13" spans="1:2" ht="19.5" customHeight="1">
      <c r="A13" s="94" t="s">
        <v>1279</v>
      </c>
      <c r="B13" s="95">
        <v>36</v>
      </c>
    </row>
    <row r="14" spans="1:2" ht="19.5" customHeight="1">
      <c r="A14" s="94" t="s">
        <v>1280</v>
      </c>
      <c r="B14" s="95">
        <v>82</v>
      </c>
    </row>
    <row r="15" spans="1:2" ht="19.5" customHeight="1">
      <c r="A15" s="94" t="s">
        <v>1281</v>
      </c>
      <c r="B15" s="95">
        <v>53</v>
      </c>
    </row>
    <row r="16" spans="1:2" ht="19.5" customHeight="1">
      <c r="A16" s="96" t="s">
        <v>1282</v>
      </c>
      <c r="B16" s="95">
        <v>82</v>
      </c>
    </row>
    <row r="17" spans="1:2" ht="19.5" customHeight="1">
      <c r="A17" s="94" t="s">
        <v>1283</v>
      </c>
      <c r="B17" s="95">
        <v>58</v>
      </c>
    </row>
    <row r="18" spans="1:2" ht="19.5" customHeight="1">
      <c r="A18" s="97" t="s">
        <v>1284</v>
      </c>
      <c r="B18" s="98">
        <v>61</v>
      </c>
    </row>
    <row r="21" ht="14.25">
      <c r="F21" s="99"/>
    </row>
  </sheetData>
  <sheetProtection/>
  <mergeCells count="1">
    <mergeCell ref="A2:B2"/>
  </mergeCells>
  <printOptions horizontalCentered="1"/>
  <pageMargins left="0.38958333333333334" right="0.38958333333333334" top="0.7895833333333333" bottom="0.9798611111111111" header="0.5097222222222222" footer="0.5097222222222222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B14"/>
  <sheetViews>
    <sheetView workbookViewId="0" topLeftCell="A1">
      <selection activeCell="E13" sqref="E13"/>
    </sheetView>
  </sheetViews>
  <sheetFormatPr defaultColWidth="9.00390625" defaultRowHeight="14.25"/>
  <cols>
    <col min="1" max="1" width="40.625" style="0" customWidth="1"/>
    <col min="2" max="2" width="23.625" style="0" customWidth="1"/>
  </cols>
  <sheetData>
    <row r="1" ht="14.25">
      <c r="A1" s="21" t="s">
        <v>1396</v>
      </c>
    </row>
    <row r="2" spans="1:2" ht="46.5" customHeight="1">
      <c r="A2" s="23" t="s">
        <v>1397</v>
      </c>
      <c r="B2" s="23"/>
    </row>
    <row r="3" spans="1:2" ht="27" customHeight="1">
      <c r="A3" s="44"/>
      <c r="B3" s="45" t="s">
        <v>33</v>
      </c>
    </row>
    <row r="4" spans="1:2" s="21" customFormat="1" ht="24.75" customHeight="1">
      <c r="A4" s="46" t="s">
        <v>34</v>
      </c>
      <c r="B4" s="47" t="s">
        <v>35</v>
      </c>
    </row>
    <row r="5" spans="1:2" s="21" customFormat="1" ht="19.5" customHeight="1">
      <c r="A5" s="31" t="s">
        <v>1398</v>
      </c>
      <c r="B5" s="84">
        <f>SUM(B6:B9)</f>
        <v>27323</v>
      </c>
    </row>
    <row r="6" spans="1:2" s="21" customFormat="1" ht="19.5" customHeight="1">
      <c r="A6" s="31" t="s">
        <v>1399</v>
      </c>
      <c r="B6" s="84">
        <v>7430</v>
      </c>
    </row>
    <row r="7" spans="1:2" s="21" customFormat="1" ht="19.5" customHeight="1">
      <c r="A7" s="31" t="s">
        <v>1400</v>
      </c>
      <c r="B7" s="84">
        <v>341</v>
      </c>
    </row>
    <row r="8" spans="1:2" s="21" customFormat="1" ht="19.5" customHeight="1">
      <c r="A8" s="31" t="s">
        <v>1401</v>
      </c>
      <c r="B8" s="84">
        <v>12407</v>
      </c>
    </row>
    <row r="9" spans="1:2" s="21" customFormat="1" ht="19.5" customHeight="1">
      <c r="A9" s="31" t="s">
        <v>1402</v>
      </c>
      <c r="B9" s="84">
        <v>7145</v>
      </c>
    </row>
    <row r="10" spans="1:2" s="21" customFormat="1" ht="19.5" customHeight="1">
      <c r="A10" s="31" t="s">
        <v>1403</v>
      </c>
      <c r="B10" s="84"/>
    </row>
    <row r="11" spans="1:2" s="21" customFormat="1" ht="19.5" customHeight="1">
      <c r="A11" s="31" t="s">
        <v>1404</v>
      </c>
      <c r="B11" s="84"/>
    </row>
    <row r="12" spans="1:2" s="21" customFormat="1" ht="24.75" customHeight="1">
      <c r="A12" s="58" t="s">
        <v>1405</v>
      </c>
      <c r="B12" s="42">
        <f>B5+B10+B11</f>
        <v>27323</v>
      </c>
    </row>
    <row r="13" spans="1:2" ht="30" customHeight="1">
      <c r="A13" s="43"/>
      <c r="B13" s="43"/>
    </row>
    <row r="14" spans="1:2" ht="30" customHeight="1">
      <c r="A14" s="43"/>
      <c r="B14" s="43"/>
    </row>
    <row r="15" ht="30" customHeight="1"/>
    <row r="16" ht="30" customHeight="1"/>
    <row r="17" ht="30" customHeight="1"/>
    <row r="18" ht="30" customHeight="1"/>
    <row r="19" ht="30" customHeight="1"/>
  </sheetData>
  <sheetProtection/>
  <mergeCells count="1">
    <mergeCell ref="A2:B2"/>
  </mergeCells>
  <printOptions horizontalCentered="1"/>
  <pageMargins left="0.38958333333333334" right="0.38958333333333334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17"/>
  <sheetViews>
    <sheetView workbookViewId="0" topLeftCell="A1">
      <selection activeCell="B11" sqref="B11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21" t="s">
        <v>31</v>
      </c>
    </row>
    <row r="2" spans="1:2" ht="46.5" customHeight="1">
      <c r="A2" s="23" t="s">
        <v>32</v>
      </c>
      <c r="B2" s="23"/>
    </row>
    <row r="3" spans="1:2" ht="14.25">
      <c r="A3" s="159"/>
      <c r="B3" s="159"/>
    </row>
    <row r="4" spans="1:2" ht="27" customHeight="1">
      <c r="A4" s="24"/>
      <c r="B4" s="25" t="s">
        <v>33</v>
      </c>
    </row>
    <row r="5" spans="1:2" ht="39.75" customHeight="1">
      <c r="A5" s="160" t="s">
        <v>34</v>
      </c>
      <c r="B5" s="161" t="s">
        <v>35</v>
      </c>
    </row>
    <row r="6" spans="1:2" ht="30" customHeight="1">
      <c r="A6" s="162" t="s">
        <v>36</v>
      </c>
      <c r="B6" s="163">
        <v>1029374</v>
      </c>
    </row>
    <row r="7" spans="1:2" ht="30" customHeight="1">
      <c r="A7" s="164" t="s">
        <v>37</v>
      </c>
      <c r="B7" s="163">
        <v>3744461</v>
      </c>
    </row>
    <row r="8" spans="1:2" ht="30" customHeight="1">
      <c r="A8" s="164" t="s">
        <v>38</v>
      </c>
      <c r="B8" s="163">
        <v>111801</v>
      </c>
    </row>
    <row r="9" spans="1:2" ht="30" customHeight="1">
      <c r="A9" s="164" t="s">
        <v>39</v>
      </c>
      <c r="B9" s="163">
        <v>3207916</v>
      </c>
    </row>
    <row r="10" spans="1:2" ht="30" customHeight="1">
      <c r="A10" s="164" t="s">
        <v>40</v>
      </c>
      <c r="B10" s="163">
        <v>424744</v>
      </c>
    </row>
    <row r="11" spans="1:2" ht="30" customHeight="1">
      <c r="A11" s="164" t="s">
        <v>41</v>
      </c>
      <c r="B11" s="163">
        <v>538929</v>
      </c>
    </row>
    <row r="12" spans="1:2" ht="30" customHeight="1">
      <c r="A12" s="164" t="s">
        <v>42</v>
      </c>
      <c r="B12" s="163">
        <v>35503</v>
      </c>
    </row>
    <row r="13" spans="1:2" ht="30" customHeight="1">
      <c r="A13" s="164" t="s">
        <v>43</v>
      </c>
      <c r="B13" s="163">
        <v>884793</v>
      </c>
    </row>
    <row r="14" spans="1:2" ht="30" customHeight="1">
      <c r="A14" s="178" t="s">
        <v>44</v>
      </c>
      <c r="B14" s="163">
        <v>170434</v>
      </c>
    </row>
    <row r="15" spans="1:2" ht="39.75" customHeight="1">
      <c r="A15" s="165" t="s">
        <v>45</v>
      </c>
      <c r="B15" s="166">
        <f>B6+B7+B11+B12+B13+B14</f>
        <v>6403494</v>
      </c>
    </row>
    <row r="16" spans="1:2" ht="30" customHeight="1">
      <c r="A16" s="43"/>
      <c r="B16" s="43"/>
    </row>
    <row r="17" spans="1:2" ht="30" customHeight="1">
      <c r="A17" s="43"/>
      <c r="B17" s="43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2:B2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B18"/>
  <sheetViews>
    <sheetView workbookViewId="0" topLeftCell="A1">
      <selection activeCell="D16" sqref="D16"/>
    </sheetView>
  </sheetViews>
  <sheetFormatPr defaultColWidth="9.00390625" defaultRowHeight="14.25"/>
  <cols>
    <col min="1" max="1" width="43.75390625" style="0" customWidth="1"/>
    <col min="2" max="2" width="23.625" style="0" customWidth="1"/>
  </cols>
  <sheetData>
    <row r="1" ht="14.25">
      <c r="A1" s="21" t="s">
        <v>1406</v>
      </c>
    </row>
    <row r="2" spans="1:2" ht="46.5" customHeight="1">
      <c r="A2" s="23" t="s">
        <v>1407</v>
      </c>
      <c r="B2" s="23"/>
    </row>
    <row r="3" spans="1:2" ht="27" customHeight="1">
      <c r="A3" s="44"/>
      <c r="B3" s="45" t="s">
        <v>33</v>
      </c>
    </row>
    <row r="4" spans="1:2" s="21" customFormat="1" ht="24.75" customHeight="1">
      <c r="A4" s="46" t="s">
        <v>34</v>
      </c>
      <c r="B4" s="47" t="s">
        <v>35</v>
      </c>
    </row>
    <row r="5" spans="1:2" s="21" customFormat="1" ht="19.5" customHeight="1">
      <c r="A5" s="31" t="s">
        <v>1408</v>
      </c>
      <c r="B5" s="84">
        <f>B6+B9+B11+B13</f>
        <v>11272</v>
      </c>
    </row>
    <row r="6" spans="1:2" s="21" customFormat="1" ht="19.5" customHeight="1">
      <c r="A6" s="31" t="s">
        <v>1409</v>
      </c>
      <c r="B6" s="84">
        <v>8700</v>
      </c>
    </row>
    <row r="7" spans="1:2" s="21" customFormat="1" ht="19.5" customHeight="1">
      <c r="A7" s="31" t="s">
        <v>1410</v>
      </c>
      <c r="B7" s="84">
        <v>2000</v>
      </c>
    </row>
    <row r="8" spans="1:2" s="21" customFormat="1" ht="19.5" customHeight="1">
      <c r="A8" s="31" t="s">
        <v>1411</v>
      </c>
      <c r="B8" s="84">
        <v>6700</v>
      </c>
    </row>
    <row r="9" spans="1:2" s="21" customFormat="1" ht="19.5" customHeight="1">
      <c r="A9" s="31" t="s">
        <v>1412</v>
      </c>
      <c r="B9" s="84">
        <v>2000</v>
      </c>
    </row>
    <row r="10" spans="1:2" s="21" customFormat="1" ht="19.5" customHeight="1">
      <c r="A10" s="31" t="s">
        <v>1413</v>
      </c>
      <c r="B10" s="84">
        <v>2000</v>
      </c>
    </row>
    <row r="11" spans="1:2" s="21" customFormat="1" ht="19.5" customHeight="1">
      <c r="A11" s="31" t="s">
        <v>1414</v>
      </c>
      <c r="B11" s="84">
        <v>197</v>
      </c>
    </row>
    <row r="12" spans="1:2" s="21" customFormat="1" ht="19.5" customHeight="1">
      <c r="A12" s="31" t="s">
        <v>1415</v>
      </c>
      <c r="B12" s="84">
        <v>197</v>
      </c>
    </row>
    <row r="13" spans="1:2" s="21" customFormat="1" ht="19.5" customHeight="1">
      <c r="A13" s="31" t="s">
        <v>1416</v>
      </c>
      <c r="B13" s="84">
        <v>375</v>
      </c>
    </row>
    <row r="14" spans="1:2" s="21" customFormat="1" ht="19.5" customHeight="1">
      <c r="A14" s="31" t="s">
        <v>1417</v>
      </c>
      <c r="B14" s="84">
        <v>375</v>
      </c>
    </row>
    <row r="15" spans="1:2" s="21" customFormat="1" ht="19.5" customHeight="1">
      <c r="A15" s="31" t="s">
        <v>1418</v>
      </c>
      <c r="B15" s="84">
        <v>16051</v>
      </c>
    </row>
    <row r="16" spans="1:2" s="21" customFormat="1" ht="24.75" customHeight="1">
      <c r="A16" s="58" t="s">
        <v>1419</v>
      </c>
      <c r="B16" s="82">
        <f>B5+B15</f>
        <v>27323</v>
      </c>
    </row>
    <row r="17" spans="1:2" ht="30" customHeight="1">
      <c r="A17" s="43"/>
      <c r="B17" s="43"/>
    </row>
    <row r="18" spans="1:2" ht="30" customHeight="1">
      <c r="A18" s="43"/>
      <c r="B18" s="43"/>
    </row>
    <row r="19" ht="30" customHeight="1"/>
    <row r="20" ht="30" customHeight="1"/>
    <row r="21" ht="30" customHeight="1"/>
    <row r="22" ht="30" customHeight="1"/>
    <row r="23" ht="30" customHeight="1"/>
  </sheetData>
  <sheetProtection/>
  <mergeCells count="1">
    <mergeCell ref="A2:B2"/>
  </mergeCells>
  <printOptions horizontalCentered="1"/>
  <pageMargins left="0.2" right="0.2" top="0.9798611111111111" bottom="0.9798611111111111" header="0.5097222222222222" footer="0.5097222222222222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C13"/>
  <sheetViews>
    <sheetView workbookViewId="0" topLeftCell="A1">
      <selection activeCell="C12" sqref="C12"/>
    </sheetView>
  </sheetViews>
  <sheetFormatPr defaultColWidth="9.00390625" defaultRowHeight="14.25"/>
  <cols>
    <col min="1" max="1" width="40.625" style="0" customWidth="1"/>
    <col min="2" max="3" width="23.625" style="0" customWidth="1"/>
  </cols>
  <sheetData>
    <row r="1" spans="1:2" ht="14.25">
      <c r="A1" s="21" t="s">
        <v>1420</v>
      </c>
      <c r="B1" s="21"/>
    </row>
    <row r="2" spans="1:3" ht="46.5" customHeight="1">
      <c r="A2" s="23" t="s">
        <v>1421</v>
      </c>
      <c r="B2" s="23"/>
      <c r="C2" s="23"/>
    </row>
    <row r="3" spans="1:3" ht="27" customHeight="1">
      <c r="A3" s="44"/>
      <c r="B3" s="44"/>
      <c r="C3" s="45" t="s">
        <v>33</v>
      </c>
    </row>
    <row r="4" spans="1:3" s="21" customFormat="1" ht="24.75" customHeight="1">
      <c r="A4" s="46" t="s">
        <v>34</v>
      </c>
      <c r="B4" s="47" t="s">
        <v>1378</v>
      </c>
      <c r="C4" s="47" t="s">
        <v>35</v>
      </c>
    </row>
    <row r="5" spans="1:3" s="21" customFormat="1" ht="19.5" customHeight="1">
      <c r="A5" s="31" t="s">
        <v>1398</v>
      </c>
      <c r="B5" s="84">
        <v>600</v>
      </c>
      <c r="C5" s="84">
        <v>19124</v>
      </c>
    </row>
    <row r="6" spans="1:3" s="21" customFormat="1" ht="19.5" customHeight="1">
      <c r="A6" s="31" t="s">
        <v>1399</v>
      </c>
      <c r="B6" s="84"/>
      <c r="C6" s="84">
        <v>7430</v>
      </c>
    </row>
    <row r="7" spans="1:3" s="21" customFormat="1" ht="19.5" customHeight="1">
      <c r="A7" s="31" t="s">
        <v>1400</v>
      </c>
      <c r="B7" s="84">
        <v>300</v>
      </c>
      <c r="C7" s="84">
        <v>341</v>
      </c>
    </row>
    <row r="8" spans="1:3" s="21" customFormat="1" ht="19.5" customHeight="1">
      <c r="A8" s="31" t="s">
        <v>1401</v>
      </c>
      <c r="B8" s="84"/>
      <c r="C8" s="84">
        <v>11060</v>
      </c>
    </row>
    <row r="9" spans="1:3" s="21" customFormat="1" ht="19.5" customHeight="1">
      <c r="A9" s="31" t="s">
        <v>1402</v>
      </c>
      <c r="B9" s="84">
        <v>300</v>
      </c>
      <c r="C9" s="84">
        <v>293</v>
      </c>
    </row>
    <row r="10" spans="1:3" s="21" customFormat="1" ht="19.5" customHeight="1">
      <c r="A10" s="31" t="s">
        <v>1403</v>
      </c>
      <c r="B10" s="84"/>
      <c r="C10" s="84"/>
    </row>
    <row r="11" spans="1:3" s="21" customFormat="1" ht="19.5" customHeight="1">
      <c r="A11" s="31" t="s">
        <v>1404</v>
      </c>
      <c r="B11" s="84"/>
      <c r="C11" s="84"/>
    </row>
    <row r="12" spans="1:3" s="21" customFormat="1" ht="24.75" customHeight="1">
      <c r="A12" s="58" t="s">
        <v>1405</v>
      </c>
      <c r="B12" s="58">
        <v>600</v>
      </c>
      <c r="C12" s="42">
        <f>C5+C10+C11</f>
        <v>19124</v>
      </c>
    </row>
    <row r="13" spans="1:3" ht="30" customHeight="1">
      <c r="A13" s="43"/>
      <c r="B13" s="43"/>
      <c r="C13" s="43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C2"/>
  </mergeCells>
  <printOptions horizontalCentered="1"/>
  <pageMargins left="0.38958333333333334" right="0.38958333333333334" top="0.9798611111111111" bottom="0.9798611111111111" header="0.5097222222222222" footer="0.5097222222222222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C17"/>
  <sheetViews>
    <sheetView workbookViewId="0" topLeftCell="A1">
      <selection activeCell="F17" sqref="F17"/>
    </sheetView>
  </sheetViews>
  <sheetFormatPr defaultColWidth="9.00390625" defaultRowHeight="14.25"/>
  <cols>
    <col min="1" max="1" width="43.75390625" style="0" customWidth="1"/>
    <col min="2" max="3" width="23.625" style="0" customWidth="1"/>
  </cols>
  <sheetData>
    <row r="1" spans="1:2" ht="14.25">
      <c r="A1" s="21" t="s">
        <v>1422</v>
      </c>
      <c r="B1" s="21"/>
    </row>
    <row r="2" spans="1:3" ht="46.5" customHeight="1">
      <c r="A2" s="23" t="s">
        <v>1423</v>
      </c>
      <c r="B2" s="23"/>
      <c r="C2" s="23"/>
    </row>
    <row r="3" spans="1:3" ht="27" customHeight="1">
      <c r="A3" s="44"/>
      <c r="B3" s="44"/>
      <c r="C3" s="45" t="s">
        <v>33</v>
      </c>
    </row>
    <row r="4" spans="1:3" s="21" customFormat="1" ht="24.75" customHeight="1">
      <c r="A4" s="46" t="s">
        <v>34</v>
      </c>
      <c r="B4" s="47" t="s">
        <v>1378</v>
      </c>
      <c r="C4" s="47" t="s">
        <v>35</v>
      </c>
    </row>
    <row r="5" spans="1:3" s="21" customFormat="1" ht="19.5" customHeight="1">
      <c r="A5" s="31" t="s">
        <v>1408</v>
      </c>
      <c r="B5" s="84">
        <v>600</v>
      </c>
      <c r="C5" s="84">
        <v>11197</v>
      </c>
    </row>
    <row r="6" spans="1:3" s="21" customFormat="1" ht="19.5" customHeight="1">
      <c r="A6" s="31" t="s">
        <v>1409</v>
      </c>
      <c r="B6" s="84"/>
      <c r="C6" s="84">
        <v>8700</v>
      </c>
    </row>
    <row r="7" spans="1:3" s="21" customFormat="1" ht="19.5" customHeight="1">
      <c r="A7" s="31" t="s">
        <v>1410</v>
      </c>
      <c r="B7" s="84"/>
      <c r="C7" s="84">
        <v>2000</v>
      </c>
    </row>
    <row r="8" spans="1:3" s="21" customFormat="1" ht="19.5" customHeight="1">
      <c r="A8" s="31" t="s">
        <v>1411</v>
      </c>
      <c r="B8" s="84"/>
      <c r="C8" s="84">
        <v>6700</v>
      </c>
    </row>
    <row r="9" spans="1:3" s="21" customFormat="1" ht="19.5" customHeight="1">
      <c r="A9" s="31" t="s">
        <v>1412</v>
      </c>
      <c r="B9" s="84"/>
      <c r="C9" s="84">
        <v>2000</v>
      </c>
    </row>
    <row r="10" spans="1:3" s="21" customFormat="1" ht="19.5" customHeight="1">
      <c r="A10" s="31" t="s">
        <v>1413</v>
      </c>
      <c r="B10" s="84"/>
      <c r="C10" s="84">
        <v>2000</v>
      </c>
    </row>
    <row r="11" spans="1:3" s="21" customFormat="1" ht="19.5" customHeight="1">
      <c r="A11" s="31" t="s">
        <v>1414</v>
      </c>
      <c r="B11" s="84"/>
      <c r="C11" s="84">
        <v>197</v>
      </c>
    </row>
    <row r="12" spans="1:3" s="21" customFormat="1" ht="19.5" customHeight="1">
      <c r="A12" s="31" t="s">
        <v>1415</v>
      </c>
      <c r="B12" s="84"/>
      <c r="C12" s="84">
        <v>197</v>
      </c>
    </row>
    <row r="13" spans="1:3" s="21" customFormat="1" ht="19.5" customHeight="1">
      <c r="A13" s="31" t="s">
        <v>1416</v>
      </c>
      <c r="B13" s="84">
        <v>600</v>
      </c>
      <c r="C13" s="84">
        <v>300</v>
      </c>
    </row>
    <row r="14" spans="1:3" s="21" customFormat="1" ht="19.5" customHeight="1">
      <c r="A14" s="31" t="s">
        <v>1417</v>
      </c>
      <c r="B14" s="84">
        <v>600</v>
      </c>
      <c r="C14" s="84">
        <v>300</v>
      </c>
    </row>
    <row r="15" spans="1:3" s="21" customFormat="1" ht="19.5" customHeight="1">
      <c r="A15" s="31" t="s">
        <v>1418</v>
      </c>
      <c r="B15" s="31"/>
      <c r="C15" s="84">
        <v>7927</v>
      </c>
    </row>
    <row r="16" spans="1:3" s="21" customFormat="1" ht="24.75" customHeight="1">
      <c r="A16" s="58" t="s">
        <v>1419</v>
      </c>
      <c r="B16" s="82">
        <f>B5+B15</f>
        <v>600</v>
      </c>
      <c r="C16" s="82">
        <f>C5+C15</f>
        <v>19124</v>
      </c>
    </row>
    <row r="17" spans="1:3" ht="30" customHeight="1">
      <c r="A17" s="43"/>
      <c r="B17" s="43"/>
      <c r="C17" s="43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2:C2"/>
  </mergeCells>
  <printOptions horizontalCentered="1"/>
  <pageMargins left="0.2" right="0.2" top="0.9798611111111111" bottom="0.9798611111111111" header="0.5097222222222222" footer="0.509722222222222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B7"/>
  <sheetViews>
    <sheetView workbookViewId="0" topLeftCell="A1">
      <selection activeCell="D7" sqref="D7"/>
    </sheetView>
  </sheetViews>
  <sheetFormatPr defaultColWidth="9.00390625" defaultRowHeight="14.25"/>
  <cols>
    <col min="1" max="1" width="47.125" style="0" customWidth="1"/>
    <col min="2" max="2" width="35.50390625" style="0" customWidth="1"/>
  </cols>
  <sheetData>
    <row r="1" ht="14.25">
      <c r="A1" s="21" t="s">
        <v>1424</v>
      </c>
    </row>
    <row r="2" spans="1:2" ht="46.5" customHeight="1">
      <c r="A2" s="23" t="s">
        <v>1425</v>
      </c>
      <c r="B2" s="23"/>
    </row>
    <row r="3" spans="1:2" ht="27" customHeight="1">
      <c r="A3" s="24"/>
      <c r="B3" s="25" t="s">
        <v>33</v>
      </c>
    </row>
    <row r="4" spans="1:2" s="21" customFormat="1" ht="24.75" customHeight="1">
      <c r="A4" s="46" t="s">
        <v>1426</v>
      </c>
      <c r="B4" s="47" t="s">
        <v>35</v>
      </c>
    </row>
    <row r="5" spans="1:2" s="21" customFormat="1" ht="24.75" customHeight="1">
      <c r="A5" s="58" t="s">
        <v>1427</v>
      </c>
      <c r="B5" s="82">
        <v>0</v>
      </c>
    </row>
    <row r="6" spans="1:2" ht="30" customHeight="1">
      <c r="A6" s="83" t="s">
        <v>1428</v>
      </c>
      <c r="B6" s="83"/>
    </row>
    <row r="7" spans="1:2" ht="30" customHeight="1">
      <c r="A7" s="43"/>
      <c r="B7" s="43"/>
    </row>
    <row r="8" ht="30" customHeight="1"/>
    <row r="9" ht="30" customHeight="1"/>
    <row r="10" ht="30" customHeight="1"/>
    <row r="11" ht="30" customHeight="1"/>
    <row r="12" ht="30" customHeight="1"/>
  </sheetData>
  <sheetProtection/>
  <mergeCells count="2">
    <mergeCell ref="A2:B2"/>
    <mergeCell ref="A6:B6"/>
  </mergeCells>
  <printOptions horizontalCentered="1"/>
  <pageMargins left="0.2" right="0.2" top="0.9798611111111111" bottom="0.9798611111111111" header="0.5097222222222222" footer="0.5097222222222222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C40"/>
  <sheetViews>
    <sheetView workbookViewId="0" topLeftCell="A24">
      <selection activeCell="D34" sqref="D34"/>
    </sheetView>
  </sheetViews>
  <sheetFormatPr defaultColWidth="9.00390625" defaultRowHeight="14.25"/>
  <cols>
    <col min="1" max="1" width="40.625" style="59" customWidth="1"/>
    <col min="2" max="2" width="18.625" style="59" customWidth="1"/>
    <col min="3" max="3" width="9.00390625" style="61" customWidth="1"/>
    <col min="4" max="255" width="9.00390625" style="59" customWidth="1"/>
  </cols>
  <sheetData>
    <row r="1" spans="1:3" s="59" customFormat="1" ht="14.25">
      <c r="A1" s="21" t="s">
        <v>1429</v>
      </c>
      <c r="C1" s="61"/>
    </row>
    <row r="2" spans="1:3" s="59" customFormat="1" ht="33" customHeight="1">
      <c r="A2" s="62" t="s">
        <v>1430</v>
      </c>
      <c r="B2" s="62"/>
      <c r="C2" s="61"/>
    </row>
    <row r="3" spans="1:3" s="59" customFormat="1" ht="27" customHeight="1">
      <c r="A3" s="75"/>
      <c r="B3" s="76" t="s">
        <v>33</v>
      </c>
      <c r="C3" s="61"/>
    </row>
    <row r="4" spans="1:3" s="60" customFormat="1" ht="24.75" customHeight="1">
      <c r="A4" s="46" t="s">
        <v>1431</v>
      </c>
      <c r="B4" s="47" t="s">
        <v>35</v>
      </c>
      <c r="C4" s="66"/>
    </row>
    <row r="5" spans="1:3" s="60" customFormat="1" ht="24.75" customHeight="1">
      <c r="A5" s="48" t="s">
        <v>1432</v>
      </c>
      <c r="B5" s="77">
        <f>B6+B12+B19+B25+B30</f>
        <v>705719.8400000001</v>
      </c>
      <c r="C5" s="66"/>
    </row>
    <row r="6" spans="1:3" s="60" customFormat="1" ht="19.5" customHeight="1">
      <c r="A6" s="50" t="s">
        <v>1433</v>
      </c>
      <c r="B6" s="78">
        <f>B7+B8+B9+B10+B11</f>
        <v>467884</v>
      </c>
      <c r="C6" s="66"/>
    </row>
    <row r="7" spans="1:3" s="60" customFormat="1" ht="19.5" customHeight="1">
      <c r="A7" s="50" t="s">
        <v>1434</v>
      </c>
      <c r="B7" s="32">
        <v>286674</v>
      </c>
      <c r="C7" s="66"/>
    </row>
    <row r="8" spans="1:3" s="60" customFormat="1" ht="19.5" customHeight="1">
      <c r="A8" s="50" t="s">
        <v>1435</v>
      </c>
      <c r="B8" s="32"/>
      <c r="C8" s="66"/>
    </row>
    <row r="9" spans="1:3" s="60" customFormat="1" ht="19.5" customHeight="1">
      <c r="A9" s="50" t="s">
        <v>1436</v>
      </c>
      <c r="B9" s="32">
        <v>1158</v>
      </c>
      <c r="C9" s="66"/>
    </row>
    <row r="10" spans="1:3" s="60" customFormat="1" ht="19.5" customHeight="1">
      <c r="A10" s="50" t="s">
        <v>1437</v>
      </c>
      <c r="B10" s="32">
        <v>172449</v>
      </c>
      <c r="C10" s="66"/>
    </row>
    <row r="11" spans="1:3" s="60" customFormat="1" ht="19.5" customHeight="1">
      <c r="A11" s="50" t="s">
        <v>1438</v>
      </c>
      <c r="B11" s="51">
        <v>7603</v>
      </c>
      <c r="C11" s="66"/>
    </row>
    <row r="12" spans="1:3" s="60" customFormat="1" ht="19.5" customHeight="1">
      <c r="A12" s="50" t="s">
        <v>1439</v>
      </c>
      <c r="B12" s="40">
        <v>7452.84</v>
      </c>
      <c r="C12" s="66"/>
    </row>
    <row r="13" spans="1:3" s="60" customFormat="1" ht="19.5" customHeight="1">
      <c r="A13" s="50" t="s">
        <v>1434</v>
      </c>
      <c r="B13" s="79">
        <v>4492.93</v>
      </c>
      <c r="C13" s="66"/>
    </row>
    <row r="14" spans="1:3" s="60" customFormat="1" ht="19.5" customHeight="1">
      <c r="A14" s="50" t="s">
        <v>1436</v>
      </c>
      <c r="B14" s="68">
        <v>107.83</v>
      </c>
      <c r="C14" s="66"/>
    </row>
    <row r="15" spans="1:3" s="60" customFormat="1" ht="19.5" customHeight="1">
      <c r="A15" s="50" t="s">
        <v>1438</v>
      </c>
      <c r="B15" s="68">
        <v>4</v>
      </c>
      <c r="C15" s="66"/>
    </row>
    <row r="16" spans="1:3" s="60" customFormat="1" ht="19.5" customHeight="1">
      <c r="A16" s="50" t="s">
        <v>1440</v>
      </c>
      <c r="B16" s="68">
        <v>2</v>
      </c>
      <c r="C16" s="66"/>
    </row>
    <row r="17" spans="1:3" s="60" customFormat="1" ht="19.5" customHeight="1">
      <c r="A17" s="50" t="s">
        <v>1441</v>
      </c>
      <c r="B17" s="68">
        <v>2094</v>
      </c>
      <c r="C17" s="66"/>
    </row>
    <row r="18" spans="1:3" s="60" customFormat="1" ht="19.5" customHeight="1">
      <c r="A18" s="50" t="s">
        <v>1442</v>
      </c>
      <c r="B18" s="80">
        <v>752</v>
      </c>
      <c r="C18" s="66"/>
    </row>
    <row r="19" spans="1:3" s="60" customFormat="1" ht="19.5" customHeight="1">
      <c r="A19" s="50" t="s">
        <v>1443</v>
      </c>
      <c r="B19" s="81">
        <v>206287</v>
      </c>
      <c r="C19" s="66"/>
    </row>
    <row r="20" spans="1:3" s="60" customFormat="1" ht="19.5" customHeight="1">
      <c r="A20" s="50" t="s">
        <v>1434</v>
      </c>
      <c r="B20" s="81">
        <v>196664</v>
      </c>
      <c r="C20" s="66"/>
    </row>
    <row r="21" spans="1:3" s="60" customFormat="1" ht="19.5" customHeight="1">
      <c r="A21" s="50" t="s">
        <v>1436</v>
      </c>
      <c r="B21" s="81">
        <v>3300</v>
      </c>
      <c r="C21" s="66"/>
    </row>
    <row r="22" spans="1:3" s="60" customFormat="1" ht="19.5" customHeight="1">
      <c r="A22" s="50" t="s">
        <v>1437</v>
      </c>
      <c r="B22" s="81">
        <v>4250</v>
      </c>
      <c r="C22" s="66"/>
    </row>
    <row r="23" spans="1:3" s="60" customFormat="1" ht="19.5" customHeight="1">
      <c r="A23" s="50" t="s">
        <v>1440</v>
      </c>
      <c r="B23" s="81">
        <v>2054</v>
      </c>
      <c r="C23" s="66"/>
    </row>
    <row r="24" spans="1:3" s="60" customFormat="1" ht="19.5" customHeight="1">
      <c r="A24" s="50" t="s">
        <v>1438</v>
      </c>
      <c r="B24" s="81">
        <v>19</v>
      </c>
      <c r="C24" s="66"/>
    </row>
    <row r="25" spans="1:3" s="60" customFormat="1" ht="19.5" customHeight="1">
      <c r="A25" s="50" t="s">
        <v>1444</v>
      </c>
      <c r="B25" s="38">
        <v>24096</v>
      </c>
      <c r="C25" s="66"/>
    </row>
    <row r="26" spans="1:3" s="60" customFormat="1" ht="19.5" customHeight="1">
      <c r="A26" s="50" t="s">
        <v>1434</v>
      </c>
      <c r="B26" s="38">
        <v>23432</v>
      </c>
      <c r="C26" s="66"/>
    </row>
    <row r="27" spans="1:3" s="60" customFormat="1" ht="19.5" customHeight="1">
      <c r="A27" s="50" t="s">
        <v>1436</v>
      </c>
      <c r="B27" s="38">
        <v>402</v>
      </c>
      <c r="C27" s="66"/>
    </row>
    <row r="28" spans="1:3" s="60" customFormat="1" ht="19.5" customHeight="1">
      <c r="A28" s="50" t="s">
        <v>1437</v>
      </c>
      <c r="B28" s="38">
        <v>258</v>
      </c>
      <c r="C28" s="66"/>
    </row>
    <row r="29" spans="1:3" s="60" customFormat="1" ht="19.5" customHeight="1">
      <c r="A29" s="50" t="s">
        <v>1440</v>
      </c>
      <c r="B29" s="38">
        <v>4</v>
      </c>
      <c r="C29" s="66"/>
    </row>
    <row r="30" spans="1:3" s="60" customFormat="1" ht="19.5" customHeight="1">
      <c r="A30" s="50" t="s">
        <v>1445</v>
      </c>
      <c r="B30" s="38"/>
      <c r="C30" s="66"/>
    </row>
    <row r="31" spans="1:3" s="60" customFormat="1" ht="19.5" customHeight="1">
      <c r="A31" s="50" t="s">
        <v>1434</v>
      </c>
      <c r="B31" s="38"/>
      <c r="C31" s="66"/>
    </row>
    <row r="32" spans="1:3" s="60" customFormat="1" ht="19.5" customHeight="1">
      <c r="A32" s="50" t="s">
        <v>1436</v>
      </c>
      <c r="B32" s="56"/>
      <c r="C32" s="66"/>
    </row>
    <row r="33" spans="1:3" s="60" customFormat="1" ht="19.5" customHeight="1">
      <c r="A33" s="50" t="s">
        <v>1446</v>
      </c>
      <c r="B33" s="81">
        <v>283891</v>
      </c>
      <c r="C33" s="66"/>
    </row>
    <row r="34" spans="1:3" s="60" customFormat="1" ht="24.75" customHeight="1">
      <c r="A34" s="58" t="s">
        <v>1447</v>
      </c>
      <c r="B34" s="42">
        <f>B5+B33</f>
        <v>989610.8400000001</v>
      </c>
      <c r="C34" s="66"/>
    </row>
    <row r="35" spans="1:3" s="59" customFormat="1" ht="30" customHeight="1">
      <c r="A35" s="74"/>
      <c r="B35" s="74"/>
      <c r="C35" s="61"/>
    </row>
    <row r="36" s="59" customFormat="1" ht="30" customHeight="1">
      <c r="C36" s="61"/>
    </row>
    <row r="37" s="59" customFormat="1" ht="30" customHeight="1">
      <c r="C37" s="61"/>
    </row>
    <row r="38" s="59" customFormat="1" ht="30" customHeight="1">
      <c r="C38" s="61"/>
    </row>
    <row r="39" s="59" customFormat="1" ht="30" customHeight="1">
      <c r="C39" s="61"/>
    </row>
    <row r="40" s="59" customFormat="1" ht="30" customHeight="1">
      <c r="C40" s="61"/>
    </row>
  </sheetData>
  <sheetProtection/>
  <mergeCells count="1">
    <mergeCell ref="A2:B2"/>
  </mergeCells>
  <printOptions horizontalCentered="1"/>
  <pageMargins left="0.38958333333333334" right="0.38958333333333334" top="0.5895833333333333" bottom="0.5895833333333333" header="0.38958333333333334" footer="0.5097222222222222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D41"/>
  <sheetViews>
    <sheetView tabSelected="1" workbookViewId="0" topLeftCell="A22">
      <selection activeCell="I36" sqref="I36"/>
    </sheetView>
  </sheetViews>
  <sheetFormatPr defaultColWidth="9.00390625" defaultRowHeight="14.25"/>
  <cols>
    <col min="1" max="1" width="40.625" style="59" customWidth="1"/>
    <col min="2" max="2" width="18.625" style="59" customWidth="1"/>
    <col min="3" max="3" width="9.00390625" style="61" customWidth="1"/>
    <col min="4" max="255" width="9.00390625" style="59" customWidth="1"/>
  </cols>
  <sheetData>
    <row r="1" spans="1:3" s="59" customFormat="1" ht="14.25">
      <c r="A1" s="21" t="s">
        <v>1448</v>
      </c>
      <c r="C1" s="61"/>
    </row>
    <row r="2" spans="1:3" s="59" customFormat="1" ht="33" customHeight="1">
      <c r="A2" s="62" t="s">
        <v>1449</v>
      </c>
      <c r="B2" s="62"/>
      <c r="C2" s="61"/>
    </row>
    <row r="3" spans="1:3" s="59" customFormat="1" ht="27" customHeight="1">
      <c r="A3" s="63"/>
      <c r="B3" s="64" t="s">
        <v>33</v>
      </c>
      <c r="C3" s="61"/>
    </row>
    <row r="4" spans="1:3" s="60" customFormat="1" ht="24.75" customHeight="1">
      <c r="A4" s="65" t="s">
        <v>1431</v>
      </c>
      <c r="B4" s="47" t="s">
        <v>35</v>
      </c>
      <c r="C4" s="66"/>
    </row>
    <row r="5" spans="1:3" s="60" customFormat="1" ht="24.75" customHeight="1">
      <c r="A5" s="29" t="s">
        <v>1450</v>
      </c>
      <c r="B5" s="30">
        <f>B6+B10+B22+B26+B32</f>
        <v>606304</v>
      </c>
      <c r="C5" s="66"/>
    </row>
    <row r="6" spans="1:3" s="60" customFormat="1" ht="19.5" customHeight="1">
      <c r="A6" s="50" t="s">
        <v>1451</v>
      </c>
      <c r="B6" s="32">
        <f>B7+B8+B9</f>
        <v>421177</v>
      </c>
      <c r="C6" s="66"/>
    </row>
    <row r="7" spans="1:3" s="60" customFormat="1" ht="19.5" customHeight="1">
      <c r="A7" s="50" t="s">
        <v>1452</v>
      </c>
      <c r="B7" s="32">
        <v>416702</v>
      </c>
      <c r="C7" s="66"/>
    </row>
    <row r="8" spans="1:3" s="60" customFormat="1" ht="19.5" customHeight="1">
      <c r="A8" s="50" t="s">
        <v>1453</v>
      </c>
      <c r="B8" s="32">
        <v>1042</v>
      </c>
      <c r="C8" s="66"/>
    </row>
    <row r="9" spans="1:3" s="60" customFormat="1" ht="19.5" customHeight="1">
      <c r="A9" s="50" t="s">
        <v>1454</v>
      </c>
      <c r="B9" s="32">
        <v>3433</v>
      </c>
      <c r="C9" s="66"/>
    </row>
    <row r="10" spans="1:3" s="60" customFormat="1" ht="19.5" customHeight="1">
      <c r="A10" s="50" t="s">
        <v>1455</v>
      </c>
      <c r="B10" s="67">
        <v>8287</v>
      </c>
      <c r="C10" s="66"/>
    </row>
    <row r="11" spans="1:3" s="60" customFormat="1" ht="19.5" customHeight="1">
      <c r="A11" s="50" t="s">
        <v>1456</v>
      </c>
      <c r="B11" s="68">
        <v>2810.09</v>
      </c>
      <c r="C11" s="66"/>
    </row>
    <row r="12" spans="1:3" s="60" customFormat="1" ht="19.5" customHeight="1">
      <c r="A12" s="50" t="s">
        <v>1457</v>
      </c>
      <c r="B12" s="68">
        <v>948.88</v>
      </c>
      <c r="C12" s="66"/>
    </row>
    <row r="13" spans="1:3" s="60" customFormat="1" ht="19.5" customHeight="1">
      <c r="A13" s="50" t="s">
        <v>1458</v>
      </c>
      <c r="B13" s="69"/>
      <c r="C13" s="66"/>
    </row>
    <row r="14" spans="1:3" s="60" customFormat="1" ht="19.5" customHeight="1">
      <c r="A14" s="50" t="s">
        <v>1459</v>
      </c>
      <c r="B14" s="68">
        <v>106.05</v>
      </c>
      <c r="C14" s="66"/>
    </row>
    <row r="15" spans="1:3" s="60" customFormat="1" ht="19.5" customHeight="1">
      <c r="A15" s="50" t="s">
        <v>1460</v>
      </c>
      <c r="B15" s="69">
        <v>9.2</v>
      </c>
      <c r="C15" s="66"/>
    </row>
    <row r="16" spans="1:3" s="60" customFormat="1" ht="19.5" customHeight="1">
      <c r="A16" s="50" t="s">
        <v>1461</v>
      </c>
      <c r="B16" s="68">
        <v>695.89</v>
      </c>
      <c r="C16" s="66"/>
    </row>
    <row r="17" spans="1:3" s="60" customFormat="1" ht="19.5" customHeight="1">
      <c r="A17" s="50" t="s">
        <v>1454</v>
      </c>
      <c r="B17" s="70">
        <v>1166</v>
      </c>
      <c r="C17" s="66"/>
    </row>
    <row r="18" spans="1:3" s="60" customFormat="1" ht="19.5" customHeight="1">
      <c r="A18" s="50" t="s">
        <v>1462</v>
      </c>
      <c r="B18" s="37">
        <v>1736</v>
      </c>
      <c r="C18" s="66"/>
    </row>
    <row r="19" spans="1:3" s="60" customFormat="1" ht="19.5" customHeight="1">
      <c r="A19" s="50" t="s">
        <v>1453</v>
      </c>
      <c r="B19" s="68">
        <v>11.44</v>
      </c>
      <c r="C19" s="66"/>
    </row>
    <row r="20" spans="1:3" s="60" customFormat="1" ht="19.5" customHeight="1">
      <c r="A20" s="50" t="s">
        <v>1463</v>
      </c>
      <c r="B20" s="68">
        <v>573</v>
      </c>
      <c r="C20" s="66"/>
    </row>
    <row r="21" spans="1:3" s="60" customFormat="1" ht="19.5" customHeight="1">
      <c r="A21" s="50" t="s">
        <v>1464</v>
      </c>
      <c r="B21" s="68">
        <v>230</v>
      </c>
      <c r="C21" s="66"/>
    </row>
    <row r="22" spans="1:3" s="60" customFormat="1" ht="19.5" customHeight="1">
      <c r="A22" s="50" t="s">
        <v>1465</v>
      </c>
      <c r="B22" s="71">
        <v>158105</v>
      </c>
      <c r="C22" s="66"/>
    </row>
    <row r="23" spans="1:3" s="60" customFormat="1" ht="19.5" customHeight="1">
      <c r="A23" s="50" t="s">
        <v>1466</v>
      </c>
      <c r="B23" s="71">
        <v>157561</v>
      </c>
      <c r="C23" s="66"/>
    </row>
    <row r="24" spans="1:3" s="60" customFormat="1" ht="19.5" customHeight="1">
      <c r="A24" s="50" t="s">
        <v>1454</v>
      </c>
      <c r="B24" s="71">
        <v>368</v>
      </c>
      <c r="C24" s="66"/>
    </row>
    <row r="25" spans="1:3" s="60" customFormat="1" ht="19.5" customHeight="1">
      <c r="A25" s="50" t="s">
        <v>1453</v>
      </c>
      <c r="B25" s="71">
        <v>176</v>
      </c>
      <c r="C25" s="66"/>
    </row>
    <row r="26" spans="1:3" s="60" customFormat="1" ht="19.5" customHeight="1">
      <c r="A26" s="50" t="s">
        <v>1467</v>
      </c>
      <c r="B26" s="38">
        <v>18735</v>
      </c>
      <c r="C26" s="66"/>
    </row>
    <row r="27" spans="1:3" s="60" customFormat="1" ht="19.5" customHeight="1">
      <c r="A27" s="50" t="s">
        <v>1452</v>
      </c>
      <c r="B27" s="67">
        <v>15972</v>
      </c>
      <c r="C27" s="66"/>
    </row>
    <row r="28" spans="1:3" s="60" customFormat="1" ht="19.5" customHeight="1">
      <c r="A28" s="39" t="s">
        <v>1468</v>
      </c>
      <c r="B28" s="67">
        <v>63</v>
      </c>
      <c r="C28" s="66"/>
    </row>
    <row r="29" spans="1:3" s="60" customFormat="1" ht="19.5" customHeight="1">
      <c r="A29" s="39" t="s">
        <v>1469</v>
      </c>
      <c r="B29" s="67">
        <v>459</v>
      </c>
      <c r="C29" s="66"/>
    </row>
    <row r="30" spans="1:3" s="60" customFormat="1" ht="19.5" customHeight="1">
      <c r="A30" s="50" t="s">
        <v>1454</v>
      </c>
      <c r="B30" s="67">
        <v>168</v>
      </c>
      <c r="C30" s="66"/>
    </row>
    <row r="31" spans="1:3" s="60" customFormat="1" ht="19.5" customHeight="1">
      <c r="A31" s="50" t="s">
        <v>1463</v>
      </c>
      <c r="B31" s="67">
        <v>2073</v>
      </c>
      <c r="C31" s="66"/>
    </row>
    <row r="32" spans="1:3" s="60" customFormat="1" ht="19.5" customHeight="1">
      <c r="A32" s="50" t="s">
        <v>1470</v>
      </c>
      <c r="B32" s="67"/>
      <c r="C32" s="66"/>
    </row>
    <row r="33" spans="1:3" s="60" customFormat="1" ht="19.5" customHeight="1">
      <c r="A33" s="50" t="s">
        <v>1452</v>
      </c>
      <c r="B33" s="67"/>
      <c r="C33" s="66"/>
    </row>
    <row r="34" spans="1:4" s="60" customFormat="1" ht="24.75" customHeight="1">
      <c r="A34" s="29" t="s">
        <v>1471</v>
      </c>
      <c r="B34" s="40">
        <v>383307</v>
      </c>
      <c r="C34" s="72"/>
      <c r="D34" s="72"/>
    </row>
    <row r="35" spans="1:4" s="60" customFormat="1" ht="24.75" customHeight="1">
      <c r="A35" s="73" t="s">
        <v>1472</v>
      </c>
      <c r="B35" s="42">
        <f>B5+B34</f>
        <v>989611</v>
      </c>
      <c r="C35" s="72"/>
      <c r="D35" s="72"/>
    </row>
    <row r="36" spans="1:3" s="59" customFormat="1" ht="30" customHeight="1">
      <c r="A36" s="74"/>
      <c r="B36" s="74"/>
      <c r="C36" s="61"/>
    </row>
    <row r="37" s="59" customFormat="1" ht="30" customHeight="1">
      <c r="C37" s="61"/>
    </row>
    <row r="38" s="59" customFormat="1" ht="30" customHeight="1">
      <c r="C38" s="61"/>
    </row>
    <row r="39" s="59" customFormat="1" ht="30" customHeight="1">
      <c r="C39" s="61"/>
    </row>
    <row r="40" s="59" customFormat="1" ht="30" customHeight="1">
      <c r="C40" s="61"/>
    </row>
    <row r="41" s="59" customFormat="1" ht="30" customHeight="1">
      <c r="C41" s="61"/>
    </row>
  </sheetData>
  <sheetProtection/>
  <mergeCells count="1">
    <mergeCell ref="A2:B2"/>
  </mergeCells>
  <printOptions horizontalCentered="1"/>
  <pageMargins left="0.38958333333333334" right="0.38958333333333334" top="0.5895833333333333" bottom="0.5895833333333333" header="0.38958333333333334" footer="0.5097222222222222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C35"/>
  <sheetViews>
    <sheetView workbookViewId="0" topLeftCell="A20">
      <selection activeCell="E32" sqref="E32"/>
    </sheetView>
  </sheetViews>
  <sheetFormatPr defaultColWidth="9.00390625" defaultRowHeight="14.25"/>
  <cols>
    <col min="1" max="1" width="40.625" style="0" customWidth="1"/>
    <col min="2" max="2" width="18.625" style="0" customWidth="1"/>
    <col min="3" max="3" width="9.00390625" style="22" customWidth="1"/>
  </cols>
  <sheetData>
    <row r="1" ht="14.25">
      <c r="A1" s="21" t="s">
        <v>1473</v>
      </c>
    </row>
    <row r="2" spans="1:2" ht="33" customHeight="1">
      <c r="A2" s="23" t="s">
        <v>1474</v>
      </c>
      <c r="B2" s="23"/>
    </row>
    <row r="3" spans="1:2" ht="27" customHeight="1">
      <c r="A3" s="44"/>
      <c r="B3" s="45" t="s">
        <v>33</v>
      </c>
    </row>
    <row r="4" spans="1:3" s="21" customFormat="1" ht="24.75" customHeight="1">
      <c r="A4" s="46" t="s">
        <v>34</v>
      </c>
      <c r="B4" s="47" t="s">
        <v>35</v>
      </c>
      <c r="C4" s="28"/>
    </row>
    <row r="5" spans="1:3" s="21" customFormat="1" ht="24.75" customHeight="1">
      <c r="A5" s="48" t="s">
        <v>1432</v>
      </c>
      <c r="B5" s="49">
        <v>185490</v>
      </c>
      <c r="C5" s="28"/>
    </row>
    <row r="6" spans="1:3" s="21" customFormat="1" ht="19.5" customHeight="1">
      <c r="A6" s="50" t="s">
        <v>1433</v>
      </c>
      <c r="B6" s="33">
        <v>68854</v>
      </c>
      <c r="C6" s="28"/>
    </row>
    <row r="7" spans="1:3" s="21" customFormat="1" ht="19.5" customHeight="1">
      <c r="A7" s="50" t="s">
        <v>1434</v>
      </c>
      <c r="B7" s="32">
        <v>30640</v>
      </c>
      <c r="C7" s="28"/>
    </row>
    <row r="8" spans="1:3" s="21" customFormat="1" ht="19.5" customHeight="1">
      <c r="A8" s="50" t="s">
        <v>1435</v>
      </c>
      <c r="B8" s="32">
        <v>7512</v>
      </c>
      <c r="C8" s="28"/>
    </row>
    <row r="9" spans="1:3" s="21" customFormat="1" ht="19.5" customHeight="1">
      <c r="A9" s="50" t="s">
        <v>1436</v>
      </c>
      <c r="B9" s="32">
        <v>343</v>
      </c>
      <c r="C9" s="28"/>
    </row>
    <row r="10" spans="1:3" s="21" customFormat="1" ht="19.5" customHeight="1">
      <c r="A10" s="50" t="s">
        <v>1437</v>
      </c>
      <c r="B10" s="32">
        <v>29746</v>
      </c>
      <c r="C10" s="28"/>
    </row>
    <row r="11" spans="1:3" s="21" customFormat="1" ht="19.5" customHeight="1">
      <c r="A11" s="50" t="s">
        <v>1438</v>
      </c>
      <c r="B11" s="51">
        <v>613</v>
      </c>
      <c r="C11" s="28"/>
    </row>
    <row r="12" spans="1:3" s="21" customFormat="1" ht="19.5" customHeight="1">
      <c r="A12" s="50" t="s">
        <v>1439</v>
      </c>
      <c r="B12" s="40">
        <v>7452.84</v>
      </c>
      <c r="C12" s="28"/>
    </row>
    <row r="13" spans="1:3" s="21" customFormat="1" ht="19.5" customHeight="1">
      <c r="A13" s="50" t="s">
        <v>1434</v>
      </c>
      <c r="B13" s="52">
        <v>4492.93</v>
      </c>
      <c r="C13" s="28"/>
    </row>
    <row r="14" spans="1:3" s="21" customFormat="1" ht="19.5" customHeight="1">
      <c r="A14" s="50" t="s">
        <v>1436</v>
      </c>
      <c r="B14" s="34">
        <v>107.83</v>
      </c>
      <c r="C14" s="28"/>
    </row>
    <row r="15" spans="1:3" s="21" customFormat="1" ht="19.5" customHeight="1">
      <c r="A15" s="50" t="s">
        <v>1438</v>
      </c>
      <c r="B15" s="34">
        <v>4</v>
      </c>
      <c r="C15" s="28"/>
    </row>
    <row r="16" spans="1:3" s="21" customFormat="1" ht="19.5" customHeight="1">
      <c r="A16" s="50" t="s">
        <v>1440</v>
      </c>
      <c r="B16" s="34">
        <v>2</v>
      </c>
      <c r="C16" s="28"/>
    </row>
    <row r="17" spans="1:3" s="21" customFormat="1" ht="19.5" customHeight="1">
      <c r="A17" s="50" t="s">
        <v>1441</v>
      </c>
      <c r="B17" s="34">
        <v>2094</v>
      </c>
      <c r="C17" s="28"/>
    </row>
    <row r="18" spans="1:3" s="21" customFormat="1" ht="19.5" customHeight="1">
      <c r="A18" s="50" t="s">
        <v>1442</v>
      </c>
      <c r="B18" s="53">
        <v>752</v>
      </c>
      <c r="C18" s="28"/>
    </row>
    <row r="19" spans="1:3" s="21" customFormat="1" ht="19.5" customHeight="1">
      <c r="A19" s="50" t="s">
        <v>1443</v>
      </c>
      <c r="B19" s="54">
        <v>70732</v>
      </c>
      <c r="C19" s="28"/>
    </row>
    <row r="20" spans="1:3" s="21" customFormat="1" ht="19.5" customHeight="1">
      <c r="A20" s="50" t="s">
        <v>1434</v>
      </c>
      <c r="B20" s="55">
        <v>66930</v>
      </c>
      <c r="C20" s="28"/>
    </row>
    <row r="21" spans="1:3" s="21" customFormat="1" ht="19.5" customHeight="1">
      <c r="A21" s="50" t="s">
        <v>1436</v>
      </c>
      <c r="B21" s="38">
        <v>1558</v>
      </c>
      <c r="C21" s="28"/>
    </row>
    <row r="22" spans="1:3" s="21" customFormat="1" ht="19.5" customHeight="1">
      <c r="A22" s="50" t="s">
        <v>1437</v>
      </c>
      <c r="B22" s="38">
        <v>1000</v>
      </c>
      <c r="C22" s="28"/>
    </row>
    <row r="23" spans="1:3" s="21" customFormat="1" ht="19.5" customHeight="1">
      <c r="A23" s="50" t="s">
        <v>1440</v>
      </c>
      <c r="B23" s="38">
        <v>1225</v>
      </c>
      <c r="C23" s="28"/>
    </row>
    <row r="24" spans="1:3" s="21" customFormat="1" ht="19.5" customHeight="1">
      <c r="A24" s="50" t="s">
        <v>1438</v>
      </c>
      <c r="B24" s="56">
        <v>19</v>
      </c>
      <c r="C24" s="28"/>
    </row>
    <row r="25" spans="1:3" s="21" customFormat="1" ht="19.5" customHeight="1">
      <c r="A25" s="50" t="s">
        <v>1444</v>
      </c>
      <c r="B25" s="38">
        <v>24096</v>
      </c>
      <c r="C25" s="28"/>
    </row>
    <row r="26" spans="1:3" s="21" customFormat="1" ht="19.5" customHeight="1">
      <c r="A26" s="50" t="s">
        <v>1434</v>
      </c>
      <c r="B26" s="38">
        <v>23432</v>
      </c>
      <c r="C26" s="28"/>
    </row>
    <row r="27" spans="1:3" s="21" customFormat="1" ht="19.5" customHeight="1">
      <c r="A27" s="50" t="s">
        <v>1436</v>
      </c>
      <c r="B27" s="38">
        <v>402</v>
      </c>
      <c r="C27" s="28"/>
    </row>
    <row r="28" spans="1:3" s="21" customFormat="1" ht="19.5" customHeight="1">
      <c r="A28" s="50" t="s">
        <v>1437</v>
      </c>
      <c r="B28" s="38">
        <v>258</v>
      </c>
      <c r="C28" s="28"/>
    </row>
    <row r="29" spans="1:3" s="21" customFormat="1" ht="19.5" customHeight="1">
      <c r="A29" s="50" t="s">
        <v>1440</v>
      </c>
      <c r="B29" s="38">
        <v>4</v>
      </c>
      <c r="C29" s="28"/>
    </row>
    <row r="30" spans="1:3" s="21" customFormat="1" ht="19.5" customHeight="1">
      <c r="A30" s="50" t="s">
        <v>1445</v>
      </c>
      <c r="B30" s="38">
        <v>14355</v>
      </c>
      <c r="C30" s="28"/>
    </row>
    <row r="31" spans="1:3" s="21" customFormat="1" ht="19.5" customHeight="1">
      <c r="A31" s="50" t="s">
        <v>1434</v>
      </c>
      <c r="B31" s="38">
        <v>13228</v>
      </c>
      <c r="C31" s="28"/>
    </row>
    <row r="32" spans="1:3" s="21" customFormat="1" ht="19.5" customHeight="1">
      <c r="A32" s="50" t="s">
        <v>1436</v>
      </c>
      <c r="B32" s="56">
        <v>1127</v>
      </c>
      <c r="C32" s="28"/>
    </row>
    <row r="33" spans="1:3" s="21" customFormat="1" ht="19.5" customHeight="1">
      <c r="A33" s="29" t="s">
        <v>1446</v>
      </c>
      <c r="B33" s="57">
        <v>250858</v>
      </c>
      <c r="C33" s="28"/>
    </row>
    <row r="34" spans="1:3" s="21" customFormat="1" ht="24.75" customHeight="1">
      <c r="A34" s="58" t="s">
        <v>1447</v>
      </c>
      <c r="B34" s="42">
        <f>B5+B33</f>
        <v>436348</v>
      </c>
      <c r="C34" s="28"/>
    </row>
    <row r="35" spans="1:2" ht="30" customHeight="1">
      <c r="A35" s="43"/>
      <c r="B35" s="43"/>
    </row>
    <row r="36" ht="30" customHeight="1"/>
    <row r="37" ht="30" customHeight="1"/>
    <row r="38" ht="30" customHeight="1"/>
    <row r="39" ht="30" customHeight="1"/>
    <row r="40" ht="30" customHeight="1"/>
  </sheetData>
  <sheetProtection/>
  <mergeCells count="1">
    <mergeCell ref="A2:B2"/>
  </mergeCells>
  <printOptions horizontalCentered="1"/>
  <pageMargins left="0.38958333333333334" right="0.38958333333333334" top="0.5895833333333333" bottom="0.5895833333333333" header="0.38958333333333334" footer="0.5097222222222222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C35"/>
  <sheetViews>
    <sheetView workbookViewId="0" topLeftCell="A18">
      <selection activeCell="H20" sqref="H20"/>
    </sheetView>
  </sheetViews>
  <sheetFormatPr defaultColWidth="9.00390625" defaultRowHeight="14.25"/>
  <cols>
    <col min="1" max="1" width="40.625" style="0" customWidth="1"/>
    <col min="2" max="2" width="18.625" style="0" customWidth="1"/>
    <col min="3" max="3" width="9.00390625" style="22" customWidth="1"/>
  </cols>
  <sheetData>
    <row r="1" ht="14.25">
      <c r="A1" s="21" t="s">
        <v>1475</v>
      </c>
    </row>
    <row r="2" spans="1:2" ht="33" customHeight="1">
      <c r="A2" s="23" t="s">
        <v>1476</v>
      </c>
      <c r="B2" s="23"/>
    </row>
    <row r="3" spans="1:2" ht="27" customHeight="1">
      <c r="A3" s="24"/>
      <c r="B3" s="25" t="s">
        <v>33</v>
      </c>
    </row>
    <row r="4" spans="1:3" s="21" customFormat="1" ht="24.75" customHeight="1">
      <c r="A4" s="26" t="s">
        <v>34</v>
      </c>
      <c r="B4" s="27" t="s">
        <v>35</v>
      </c>
      <c r="C4" s="28"/>
    </row>
    <row r="5" spans="1:3" s="21" customFormat="1" ht="24.75" customHeight="1">
      <c r="A5" s="29" t="s">
        <v>1450</v>
      </c>
      <c r="B5" s="30">
        <f>B6+B10+B22+B25+B31</f>
        <v>173583</v>
      </c>
      <c r="C5" s="28"/>
    </row>
    <row r="6" spans="1:3" s="21" customFormat="1" ht="19.5" customHeight="1">
      <c r="A6" s="31" t="s">
        <v>1451</v>
      </c>
      <c r="B6" s="32">
        <v>56633</v>
      </c>
      <c r="C6" s="28"/>
    </row>
    <row r="7" spans="1:3" s="21" customFormat="1" ht="19.5" customHeight="1">
      <c r="A7" s="31" t="s">
        <v>1452</v>
      </c>
      <c r="B7" s="32">
        <v>56068</v>
      </c>
      <c r="C7" s="28"/>
    </row>
    <row r="8" spans="1:3" s="21" customFormat="1" ht="19.5" customHeight="1">
      <c r="A8" s="31" t="s">
        <v>1453</v>
      </c>
      <c r="B8" s="32">
        <v>167</v>
      </c>
      <c r="C8" s="28"/>
    </row>
    <row r="9" spans="1:3" s="21" customFormat="1" ht="19.5" customHeight="1">
      <c r="A9" s="31" t="s">
        <v>1454</v>
      </c>
      <c r="B9" s="32">
        <v>398</v>
      </c>
      <c r="C9" s="28"/>
    </row>
    <row r="10" spans="1:3" s="21" customFormat="1" ht="19.5" customHeight="1">
      <c r="A10" s="31" t="s">
        <v>1455</v>
      </c>
      <c r="B10" s="33">
        <v>8287</v>
      </c>
      <c r="C10" s="28"/>
    </row>
    <row r="11" spans="1:3" s="21" customFormat="1" ht="19.5" customHeight="1">
      <c r="A11" s="31" t="s">
        <v>1452</v>
      </c>
      <c r="B11" s="34">
        <v>2810.09</v>
      </c>
      <c r="C11" s="28"/>
    </row>
    <row r="12" spans="1:3" s="21" customFormat="1" ht="19.5" customHeight="1">
      <c r="A12" s="31" t="s">
        <v>1457</v>
      </c>
      <c r="B12" s="34">
        <v>948.88</v>
      </c>
      <c r="C12" s="28"/>
    </row>
    <row r="13" spans="1:3" s="21" customFormat="1" ht="19.5" customHeight="1">
      <c r="A13" s="31" t="s">
        <v>1458</v>
      </c>
      <c r="B13" s="35"/>
      <c r="C13" s="28"/>
    </row>
    <row r="14" spans="1:3" s="21" customFormat="1" ht="19.5" customHeight="1">
      <c r="A14" s="31" t="s">
        <v>1459</v>
      </c>
      <c r="B14" s="34">
        <v>106.05</v>
      </c>
      <c r="C14" s="28"/>
    </row>
    <row r="15" spans="1:3" s="21" customFormat="1" ht="19.5" customHeight="1">
      <c r="A15" s="31" t="s">
        <v>1460</v>
      </c>
      <c r="B15" s="35">
        <v>9.2</v>
      </c>
      <c r="C15" s="28"/>
    </row>
    <row r="16" spans="1:3" s="21" customFormat="1" ht="19.5" customHeight="1">
      <c r="A16" s="31" t="s">
        <v>1461</v>
      </c>
      <c r="B16" s="34">
        <v>695.89</v>
      </c>
      <c r="C16" s="28"/>
    </row>
    <row r="17" spans="1:3" s="21" customFormat="1" ht="19.5" customHeight="1">
      <c r="A17" s="31" t="s">
        <v>1454</v>
      </c>
      <c r="B17" s="36">
        <v>1166</v>
      </c>
      <c r="C17" s="28"/>
    </row>
    <row r="18" spans="1:3" s="21" customFormat="1" ht="19.5" customHeight="1">
      <c r="A18" s="31" t="s">
        <v>1462</v>
      </c>
      <c r="B18" s="37">
        <v>1736</v>
      </c>
      <c r="C18" s="28"/>
    </row>
    <row r="19" spans="1:3" s="21" customFormat="1" ht="19.5" customHeight="1">
      <c r="A19" s="31" t="s">
        <v>1453</v>
      </c>
      <c r="B19" s="34">
        <v>11.44</v>
      </c>
      <c r="C19" s="28"/>
    </row>
    <row r="20" spans="1:3" s="21" customFormat="1" ht="19.5" customHeight="1">
      <c r="A20" s="31" t="s">
        <v>1463</v>
      </c>
      <c r="B20" s="34">
        <v>573</v>
      </c>
      <c r="C20" s="28"/>
    </row>
    <row r="21" spans="1:3" s="21" customFormat="1" ht="19.5" customHeight="1">
      <c r="A21" s="31" t="s">
        <v>1464</v>
      </c>
      <c r="B21" s="34">
        <v>230</v>
      </c>
      <c r="C21" s="28"/>
    </row>
    <row r="22" spans="1:3" s="21" customFormat="1" ht="19.5" customHeight="1">
      <c r="A22" s="31" t="s">
        <v>1465</v>
      </c>
      <c r="B22" s="38">
        <v>57346</v>
      </c>
      <c r="C22" s="28"/>
    </row>
    <row r="23" spans="1:3" s="21" customFormat="1" ht="19.5" customHeight="1">
      <c r="A23" s="31" t="s">
        <v>1452</v>
      </c>
      <c r="B23" s="38">
        <v>57266</v>
      </c>
      <c r="C23" s="28"/>
    </row>
    <row r="24" spans="1:3" s="21" customFormat="1" ht="19.5" customHeight="1">
      <c r="A24" s="31" t="s">
        <v>1453</v>
      </c>
      <c r="B24" s="38">
        <v>80</v>
      </c>
      <c r="C24" s="28"/>
    </row>
    <row r="25" spans="1:3" s="21" customFormat="1" ht="19.5" customHeight="1">
      <c r="A25" s="31" t="s">
        <v>1467</v>
      </c>
      <c r="B25" s="38">
        <v>18735</v>
      </c>
      <c r="C25" s="28"/>
    </row>
    <row r="26" spans="1:3" s="21" customFormat="1" ht="19.5" customHeight="1">
      <c r="A26" s="31" t="s">
        <v>1452</v>
      </c>
      <c r="B26" s="33">
        <v>15972</v>
      </c>
      <c r="C26" s="28"/>
    </row>
    <row r="27" spans="1:3" s="21" customFormat="1" ht="19.5" customHeight="1">
      <c r="A27" s="39" t="s">
        <v>1468</v>
      </c>
      <c r="B27" s="33">
        <v>63</v>
      </c>
      <c r="C27" s="28"/>
    </row>
    <row r="28" spans="1:3" s="21" customFormat="1" ht="19.5" customHeight="1">
      <c r="A28" s="39" t="s">
        <v>1469</v>
      </c>
      <c r="B28" s="33">
        <v>459</v>
      </c>
      <c r="C28" s="28"/>
    </row>
    <row r="29" spans="1:3" s="21" customFormat="1" ht="19.5" customHeight="1">
      <c r="A29" s="31" t="s">
        <v>1454</v>
      </c>
      <c r="B29" s="33">
        <v>168</v>
      </c>
      <c r="C29" s="28"/>
    </row>
    <row r="30" spans="1:3" s="21" customFormat="1" ht="19.5" customHeight="1">
      <c r="A30" s="31" t="s">
        <v>1463</v>
      </c>
      <c r="B30" s="33">
        <v>2073</v>
      </c>
      <c r="C30" s="28"/>
    </row>
    <row r="31" spans="1:3" s="21" customFormat="1" ht="19.5" customHeight="1">
      <c r="A31" s="31" t="s">
        <v>1470</v>
      </c>
      <c r="B31" s="33">
        <v>32582</v>
      </c>
      <c r="C31" s="28"/>
    </row>
    <row r="32" spans="1:3" s="21" customFormat="1" ht="19.5" customHeight="1">
      <c r="A32" s="31" t="s">
        <v>1452</v>
      </c>
      <c r="B32" s="33">
        <v>32582</v>
      </c>
      <c r="C32" s="28"/>
    </row>
    <row r="33" spans="1:3" s="21" customFormat="1" ht="24.75" customHeight="1">
      <c r="A33" s="29" t="s">
        <v>1471</v>
      </c>
      <c r="B33" s="40">
        <v>262765.25</v>
      </c>
      <c r="C33" s="28"/>
    </row>
    <row r="34" spans="1:3" s="21" customFormat="1" ht="24.75" customHeight="1">
      <c r="A34" s="41" t="s">
        <v>1472</v>
      </c>
      <c r="B34" s="42">
        <f>B5+B33</f>
        <v>436348.25</v>
      </c>
      <c r="C34" s="28"/>
    </row>
    <row r="35" spans="1:2" ht="30" customHeight="1">
      <c r="A35" s="43"/>
      <c r="B35" s="43"/>
    </row>
    <row r="36" ht="30" customHeight="1"/>
    <row r="37" ht="30" customHeight="1"/>
    <row r="38" ht="30" customHeight="1"/>
    <row r="39" ht="30" customHeight="1"/>
    <row r="40" ht="30" customHeight="1"/>
  </sheetData>
  <sheetProtection/>
  <mergeCells count="1">
    <mergeCell ref="A2:B2"/>
  </mergeCells>
  <printOptions horizontalCentered="1"/>
  <pageMargins left="0.38958333333333334" right="0.38958333333333334" top="0.5895833333333333" bottom="0.5895833333333333" header="0.38958333333333334" footer="0.5097222222222222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D5"/>
  <sheetViews>
    <sheetView workbookViewId="0" topLeftCell="A1">
      <selection activeCell="C6" sqref="C6"/>
    </sheetView>
  </sheetViews>
  <sheetFormatPr defaultColWidth="9.00390625" defaultRowHeight="14.25"/>
  <cols>
    <col min="1" max="3" width="27.875" style="12" customWidth="1"/>
    <col min="4" max="16384" width="9.00390625" style="12" customWidth="1"/>
  </cols>
  <sheetData>
    <row r="1" spans="1:4" s="11" customFormat="1" ht="15.75">
      <c r="A1" s="13" t="s">
        <v>1477</v>
      </c>
      <c r="B1" s="13"/>
      <c r="D1" s="14"/>
    </row>
    <row r="2" spans="1:3" ht="41.25" customHeight="1">
      <c r="A2" s="15" t="s">
        <v>1478</v>
      </c>
      <c r="B2" s="16"/>
      <c r="C2" s="16"/>
    </row>
    <row r="3" ht="24" customHeight="1">
      <c r="C3" s="17" t="s">
        <v>1479</v>
      </c>
    </row>
    <row r="4" spans="1:3" ht="30" customHeight="1">
      <c r="A4" s="18" t="s">
        <v>1480</v>
      </c>
      <c r="B4" s="18" t="s">
        <v>1481</v>
      </c>
      <c r="C4" s="18" t="s">
        <v>1482</v>
      </c>
    </row>
    <row r="5" spans="1:3" ht="44.25" customHeight="1">
      <c r="A5" s="19" t="s">
        <v>1483</v>
      </c>
      <c r="B5" s="20">
        <v>293.73</v>
      </c>
      <c r="C5" s="20">
        <v>293.65</v>
      </c>
    </row>
  </sheetData>
  <sheetProtection/>
  <mergeCells count="1">
    <mergeCell ref="A2:C2"/>
  </mergeCells>
  <printOptions horizontalCentered="1"/>
  <pageMargins left="0.38958333333333334" right="0.38958333333333334" top="0.9798611111111111" bottom="0.9798611111111111" header="0.5097222222222222" footer="0.5097222222222222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D5"/>
  <sheetViews>
    <sheetView workbookViewId="0" topLeftCell="A1">
      <selection activeCell="C6" sqref="C6"/>
    </sheetView>
  </sheetViews>
  <sheetFormatPr defaultColWidth="9.00390625" defaultRowHeight="14.25"/>
  <cols>
    <col min="1" max="3" width="27.875" style="2" customWidth="1"/>
    <col min="4" max="16384" width="9.00390625" style="2" customWidth="1"/>
  </cols>
  <sheetData>
    <row r="1" spans="1:4" s="1" customFormat="1" ht="15.75">
      <c r="A1" s="3" t="s">
        <v>1484</v>
      </c>
      <c r="B1" s="3"/>
      <c r="D1" s="4"/>
    </row>
    <row r="2" spans="1:3" ht="41.25" customHeight="1">
      <c r="A2" s="5" t="s">
        <v>1485</v>
      </c>
      <c r="B2" s="6"/>
      <c r="C2" s="6"/>
    </row>
    <row r="3" ht="24" customHeight="1">
      <c r="C3" s="7" t="s">
        <v>1479</v>
      </c>
    </row>
    <row r="4" spans="1:3" ht="30" customHeight="1">
      <c r="A4" s="8" t="s">
        <v>1480</v>
      </c>
      <c r="B4" s="8" t="s">
        <v>1481</v>
      </c>
      <c r="C4" s="8" t="s">
        <v>1482</v>
      </c>
    </row>
    <row r="5" spans="1:3" ht="44.25" customHeight="1">
      <c r="A5" s="9" t="s">
        <v>1483</v>
      </c>
      <c r="B5" s="10">
        <v>161.39</v>
      </c>
      <c r="C5" s="10">
        <v>160.65</v>
      </c>
    </row>
  </sheetData>
  <sheetProtection/>
  <mergeCells count="1">
    <mergeCell ref="A2:C2"/>
  </mergeCells>
  <printOptions horizontalCentered="1"/>
  <pageMargins left="0.38958333333333334" right="0.38958333333333334" top="0.9798611111111111" bottom="0.9798611111111111" header="0.5097222222222222" footer="0.5097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showGridLines="0" showZeros="0" workbookViewId="0" topLeftCell="A1">
      <selection activeCell="D15" sqref="D15"/>
    </sheetView>
  </sheetViews>
  <sheetFormatPr defaultColWidth="9.125" defaultRowHeight="14.25"/>
  <cols>
    <col min="1" max="1" width="26.625" style="167" customWidth="1"/>
    <col min="2" max="3" width="12.625" style="167" customWidth="1"/>
    <col min="4" max="4" width="9.75390625" style="167" customWidth="1"/>
    <col min="5" max="5" width="12.625" style="167" hidden="1" customWidth="1"/>
    <col min="6" max="6" width="12.625" style="167" customWidth="1"/>
    <col min="7" max="7" width="9.125" style="22" customWidth="1"/>
    <col min="8" max="254" width="9.125" style="0" customWidth="1"/>
  </cols>
  <sheetData>
    <row r="1" spans="1:6" ht="14.25">
      <c r="A1" s="21" t="s">
        <v>46</v>
      </c>
      <c r="B1"/>
      <c r="C1"/>
      <c r="D1"/>
      <c r="E1"/>
      <c r="F1"/>
    </row>
    <row r="2" spans="1:6" ht="46.5" customHeight="1">
      <c r="A2" s="23" t="s">
        <v>47</v>
      </c>
      <c r="B2" s="23"/>
      <c r="C2" s="23"/>
      <c r="D2" s="23"/>
      <c r="E2" s="23"/>
      <c r="F2" s="23"/>
    </row>
    <row r="3" spans="1:7" s="112" customFormat="1" ht="19.5" customHeight="1">
      <c r="A3" s="184"/>
      <c r="B3" s="185"/>
      <c r="C3" s="185"/>
      <c r="D3" s="185"/>
      <c r="E3" s="185"/>
      <c r="F3" s="186" t="s">
        <v>48</v>
      </c>
      <c r="G3" s="187"/>
    </row>
    <row r="4" spans="1:7" s="112" customFormat="1" ht="30" customHeight="1">
      <c r="A4" s="188" t="s">
        <v>49</v>
      </c>
      <c r="B4" s="169" t="s">
        <v>50</v>
      </c>
      <c r="C4" s="169" t="s">
        <v>51</v>
      </c>
      <c r="D4" s="170" t="s">
        <v>52</v>
      </c>
      <c r="E4" s="182" t="s">
        <v>53</v>
      </c>
      <c r="F4" s="189" t="s">
        <v>54</v>
      </c>
      <c r="G4" s="187"/>
    </row>
    <row r="5" spans="1:7" s="112" customFormat="1" ht="19.5" customHeight="1">
      <c r="A5" s="190" t="s">
        <v>55</v>
      </c>
      <c r="B5" s="191">
        <v>661012</v>
      </c>
      <c r="C5" s="191">
        <v>634012</v>
      </c>
      <c r="D5" s="192">
        <f aca="true" t="shared" si="0" ref="D5:D27">C5/B5*100</f>
        <v>95.91535403290712</v>
      </c>
      <c r="E5" s="191">
        <v>566801</v>
      </c>
      <c r="F5" s="193">
        <f aca="true" t="shared" si="1" ref="F5:F27">C5/E5*100</f>
        <v>111.85795367333509</v>
      </c>
      <c r="G5" s="187"/>
    </row>
    <row r="6" spans="1:7" s="112" customFormat="1" ht="19.5" customHeight="1">
      <c r="A6" s="194" t="s">
        <v>56</v>
      </c>
      <c r="B6" s="191">
        <v>236520</v>
      </c>
      <c r="C6" s="191">
        <v>219661</v>
      </c>
      <c r="D6" s="195">
        <f t="shared" si="0"/>
        <v>92.87206155927618</v>
      </c>
      <c r="E6" s="191">
        <v>213501</v>
      </c>
      <c r="F6" s="193">
        <f t="shared" si="1"/>
        <v>102.88523238767031</v>
      </c>
      <c r="G6" s="187"/>
    </row>
    <row r="7" spans="1:7" s="112" customFormat="1" ht="19.5" customHeight="1">
      <c r="A7" s="194" t="s">
        <v>57</v>
      </c>
      <c r="B7" s="191">
        <v>55951</v>
      </c>
      <c r="C7" s="191">
        <v>61484</v>
      </c>
      <c r="D7" s="195">
        <f t="shared" si="0"/>
        <v>109.88901002663044</v>
      </c>
      <c r="E7" s="191">
        <v>48747</v>
      </c>
      <c r="F7" s="193">
        <f t="shared" si="1"/>
        <v>126.12878741255872</v>
      </c>
      <c r="G7" s="187"/>
    </row>
    <row r="8" spans="1:7" s="112" customFormat="1" ht="19.5" customHeight="1">
      <c r="A8" s="194" t="s">
        <v>58</v>
      </c>
      <c r="B8" s="191">
        <v>28434</v>
      </c>
      <c r="C8" s="191">
        <v>18624</v>
      </c>
      <c r="D8" s="195">
        <f t="shared" si="0"/>
        <v>65.4990504325807</v>
      </c>
      <c r="E8" s="191">
        <v>28576</v>
      </c>
      <c r="F8" s="193">
        <f t="shared" si="1"/>
        <v>65.17357222844345</v>
      </c>
      <c r="G8" s="187"/>
    </row>
    <row r="9" spans="1:7" s="112" customFormat="1" ht="19.5" customHeight="1">
      <c r="A9" s="194" t="s">
        <v>59</v>
      </c>
      <c r="B9" s="191">
        <v>5349</v>
      </c>
      <c r="C9" s="191">
        <v>5751</v>
      </c>
      <c r="D9" s="195">
        <f t="shared" si="0"/>
        <v>107.51542344363432</v>
      </c>
      <c r="E9" s="191">
        <v>4909</v>
      </c>
      <c r="F9" s="193">
        <f t="shared" si="1"/>
        <v>117.15216948462009</v>
      </c>
      <c r="G9" s="187"/>
    </row>
    <row r="10" spans="1:7" s="112" customFormat="1" ht="19.5" customHeight="1">
      <c r="A10" s="194" t="s">
        <v>60</v>
      </c>
      <c r="B10" s="191">
        <v>42623</v>
      </c>
      <c r="C10" s="191">
        <v>39221</v>
      </c>
      <c r="D10" s="195">
        <f t="shared" si="0"/>
        <v>92.0183938249302</v>
      </c>
      <c r="E10" s="191">
        <v>39049</v>
      </c>
      <c r="F10" s="193">
        <f t="shared" si="1"/>
        <v>100.44047222720171</v>
      </c>
      <c r="G10" s="187"/>
    </row>
    <row r="11" spans="1:7" s="112" customFormat="1" ht="19.5" customHeight="1">
      <c r="A11" s="194" t="s">
        <v>61</v>
      </c>
      <c r="B11" s="191">
        <v>15677</v>
      </c>
      <c r="C11" s="191">
        <v>15316</v>
      </c>
      <c r="D11" s="195">
        <f t="shared" si="0"/>
        <v>97.69726350704853</v>
      </c>
      <c r="E11" s="191">
        <v>13135</v>
      </c>
      <c r="F11" s="193">
        <f t="shared" si="1"/>
        <v>116.60449181575943</v>
      </c>
      <c r="G11" s="187"/>
    </row>
    <row r="12" spans="1:7" s="112" customFormat="1" ht="19.5" customHeight="1">
      <c r="A12" s="194" t="s">
        <v>62</v>
      </c>
      <c r="B12" s="191">
        <v>8622</v>
      </c>
      <c r="C12" s="191">
        <v>9485</v>
      </c>
      <c r="D12" s="195">
        <f t="shared" si="0"/>
        <v>110.00927858965437</v>
      </c>
      <c r="E12" s="191">
        <v>7714</v>
      </c>
      <c r="F12" s="193">
        <f t="shared" si="1"/>
        <v>122.95825771324864</v>
      </c>
      <c r="G12" s="187"/>
    </row>
    <row r="13" spans="1:7" s="112" customFormat="1" ht="19.5" customHeight="1">
      <c r="A13" s="194" t="s">
        <v>63</v>
      </c>
      <c r="B13" s="191">
        <v>10369</v>
      </c>
      <c r="C13" s="191">
        <v>11565</v>
      </c>
      <c r="D13" s="195">
        <f t="shared" si="0"/>
        <v>111.53438132896132</v>
      </c>
      <c r="E13" s="191">
        <v>9679</v>
      </c>
      <c r="F13" s="193">
        <f t="shared" si="1"/>
        <v>119.4854840376072</v>
      </c>
      <c r="G13" s="187"/>
    </row>
    <row r="14" spans="1:7" s="112" customFormat="1" ht="19.5" customHeight="1">
      <c r="A14" s="194" t="s">
        <v>64</v>
      </c>
      <c r="B14" s="191">
        <v>70107</v>
      </c>
      <c r="C14" s="191">
        <v>71921</v>
      </c>
      <c r="D14" s="195">
        <f t="shared" si="0"/>
        <v>102.58747343346599</v>
      </c>
      <c r="E14" s="191">
        <v>65349</v>
      </c>
      <c r="F14" s="193">
        <f t="shared" si="1"/>
        <v>110.05677210056773</v>
      </c>
      <c r="G14" s="187"/>
    </row>
    <row r="15" spans="1:7" s="112" customFormat="1" ht="19.5" customHeight="1">
      <c r="A15" s="194" t="s">
        <v>65</v>
      </c>
      <c r="B15" s="191">
        <v>16714</v>
      </c>
      <c r="C15" s="191">
        <v>16580</v>
      </c>
      <c r="D15" s="195">
        <f t="shared" si="0"/>
        <v>99.19827689362212</v>
      </c>
      <c r="E15" s="191">
        <v>15254</v>
      </c>
      <c r="F15" s="193">
        <f t="shared" si="1"/>
        <v>108.69280188802936</v>
      </c>
      <c r="G15" s="187"/>
    </row>
    <row r="16" spans="1:7" s="112" customFormat="1" ht="19.5" customHeight="1">
      <c r="A16" s="194" t="s">
        <v>66</v>
      </c>
      <c r="B16" s="191">
        <v>41532</v>
      </c>
      <c r="C16" s="191">
        <v>34019</v>
      </c>
      <c r="D16" s="195">
        <f t="shared" si="0"/>
        <v>81.91033420013484</v>
      </c>
      <c r="E16" s="191">
        <v>37476</v>
      </c>
      <c r="F16" s="193">
        <f t="shared" si="1"/>
        <v>90.77542960828264</v>
      </c>
      <c r="G16" s="187"/>
    </row>
    <row r="17" spans="1:7" s="112" customFormat="1" ht="19.5" customHeight="1">
      <c r="A17" s="194" t="s">
        <v>67</v>
      </c>
      <c r="B17" s="191">
        <v>125568</v>
      </c>
      <c r="C17" s="191">
        <v>126432</v>
      </c>
      <c r="D17" s="195">
        <f t="shared" si="0"/>
        <v>100.68807339449542</v>
      </c>
      <c r="E17" s="191">
        <v>80015</v>
      </c>
      <c r="F17" s="193">
        <f t="shared" si="1"/>
        <v>158.01037305505216</v>
      </c>
      <c r="G17" s="187"/>
    </row>
    <row r="18" spans="1:7" s="112" customFormat="1" ht="19.5" customHeight="1">
      <c r="A18" s="194" t="s">
        <v>68</v>
      </c>
      <c r="B18" s="191">
        <v>2776</v>
      </c>
      <c r="C18" s="191">
        <v>2122</v>
      </c>
      <c r="D18" s="195">
        <f t="shared" si="0"/>
        <v>76.44092219020173</v>
      </c>
      <c r="E18" s="191">
        <v>2512</v>
      </c>
      <c r="F18" s="193">
        <f t="shared" si="1"/>
        <v>84.47452229299363</v>
      </c>
      <c r="G18" s="187"/>
    </row>
    <row r="19" spans="1:7" s="112" customFormat="1" ht="19.5" customHeight="1">
      <c r="A19" s="194" t="s">
        <v>69</v>
      </c>
      <c r="B19" s="191">
        <v>770</v>
      </c>
      <c r="C19" s="191">
        <v>1133</v>
      </c>
      <c r="D19" s="195">
        <f t="shared" si="0"/>
        <v>147.14285714285717</v>
      </c>
      <c r="E19" s="191">
        <v>885</v>
      </c>
      <c r="F19" s="193">
        <f t="shared" si="1"/>
        <v>128.0225988700565</v>
      </c>
      <c r="G19" s="187"/>
    </row>
    <row r="20" spans="1:7" s="112" customFormat="1" ht="19.5" customHeight="1">
      <c r="A20" s="194" t="s">
        <v>70</v>
      </c>
      <c r="B20" s="191"/>
      <c r="C20" s="191">
        <v>698</v>
      </c>
      <c r="D20" s="195"/>
      <c r="E20" s="191">
        <v>0</v>
      </c>
      <c r="F20" s="193"/>
      <c r="G20" s="187"/>
    </row>
    <row r="21" spans="1:7" s="112" customFormat="1" ht="19.5" customHeight="1">
      <c r="A21" s="194" t="s">
        <v>71</v>
      </c>
      <c r="B21" s="191">
        <v>390487</v>
      </c>
      <c r="C21" s="191">
        <v>395362</v>
      </c>
      <c r="D21" s="195">
        <f aca="true" t="shared" si="2" ref="D21:D24">C21/B21*100</f>
        <v>101.24844104925388</v>
      </c>
      <c r="E21" s="191">
        <v>375558</v>
      </c>
      <c r="F21" s="193">
        <f aca="true" t="shared" si="3" ref="F21:F24">C21/E21*100</f>
        <v>105.27322011513533</v>
      </c>
      <c r="G21" s="187"/>
    </row>
    <row r="22" spans="1:7" s="112" customFormat="1" ht="19.5" customHeight="1">
      <c r="A22" s="194" t="s">
        <v>72</v>
      </c>
      <c r="B22" s="191">
        <v>58773</v>
      </c>
      <c r="C22" s="191">
        <v>71135</v>
      </c>
      <c r="D22" s="195">
        <f t="shared" si="2"/>
        <v>121.03346774879623</v>
      </c>
      <c r="E22" s="191">
        <v>55304</v>
      </c>
      <c r="F22" s="193">
        <f t="shared" si="3"/>
        <v>128.62541588311876</v>
      </c>
      <c r="G22" s="187"/>
    </row>
    <row r="23" spans="1:7" s="112" customFormat="1" ht="19.5" customHeight="1">
      <c r="A23" s="194" t="s">
        <v>73</v>
      </c>
      <c r="B23" s="191">
        <v>61391</v>
      </c>
      <c r="C23" s="191">
        <v>72741</v>
      </c>
      <c r="D23" s="195">
        <f t="shared" si="2"/>
        <v>118.48805199459204</v>
      </c>
      <c r="E23" s="191">
        <v>72379</v>
      </c>
      <c r="F23" s="193">
        <f t="shared" si="3"/>
        <v>100.50014506970253</v>
      </c>
      <c r="G23" s="187"/>
    </row>
    <row r="24" spans="1:7" s="112" customFormat="1" ht="19.5" customHeight="1">
      <c r="A24" s="194" t="s">
        <v>74</v>
      </c>
      <c r="B24" s="191">
        <v>100636</v>
      </c>
      <c r="C24" s="191">
        <v>114579</v>
      </c>
      <c r="D24" s="195">
        <f t="shared" si="2"/>
        <v>113.85488294447315</v>
      </c>
      <c r="E24" s="191">
        <v>89568</v>
      </c>
      <c r="F24" s="193">
        <f t="shared" si="3"/>
        <v>127.92403536977493</v>
      </c>
      <c r="G24" s="187"/>
    </row>
    <row r="25" spans="1:7" s="112" customFormat="1" ht="19.5" customHeight="1">
      <c r="A25" s="194" t="s">
        <v>75</v>
      </c>
      <c r="B25" s="191">
        <v>0</v>
      </c>
      <c r="C25" s="191">
        <v>0</v>
      </c>
      <c r="D25" s="195"/>
      <c r="E25" s="191">
        <v>0</v>
      </c>
      <c r="F25" s="193"/>
      <c r="G25" s="187"/>
    </row>
    <row r="26" spans="1:7" s="112" customFormat="1" ht="19.5" customHeight="1">
      <c r="A26" s="194" t="s">
        <v>76</v>
      </c>
      <c r="B26" s="191">
        <v>95878</v>
      </c>
      <c r="C26" s="191">
        <v>79135</v>
      </c>
      <c r="D26" s="195">
        <f aca="true" t="shared" si="4" ref="D26:D28">C26/B26*100</f>
        <v>82.53718266964268</v>
      </c>
      <c r="E26" s="191">
        <v>102702</v>
      </c>
      <c r="F26" s="193">
        <f aca="true" t="shared" si="5" ref="F26:F28">C26/E26*100</f>
        <v>77.05302720492298</v>
      </c>
      <c r="G26" s="187"/>
    </row>
    <row r="27" spans="1:7" s="112" customFormat="1" ht="19.5" customHeight="1">
      <c r="A27" s="194" t="s">
        <v>77</v>
      </c>
      <c r="B27" s="191">
        <v>73809</v>
      </c>
      <c r="C27" s="191">
        <v>57772</v>
      </c>
      <c r="D27" s="195">
        <f t="shared" si="4"/>
        <v>78.27229741630426</v>
      </c>
      <c r="E27" s="196">
        <v>55605</v>
      </c>
      <c r="F27" s="197">
        <f t="shared" si="5"/>
        <v>103.89713155291791</v>
      </c>
      <c r="G27" s="187"/>
    </row>
    <row r="28" spans="1:7" s="112" customFormat="1" ht="30" customHeight="1">
      <c r="A28" s="188" t="s">
        <v>78</v>
      </c>
      <c r="B28" s="169">
        <f>B5+B21</f>
        <v>1051499</v>
      </c>
      <c r="C28" s="169">
        <f>C5+C21</f>
        <v>1029374</v>
      </c>
      <c r="D28" s="173">
        <f t="shared" si="4"/>
        <v>97.89586105169857</v>
      </c>
      <c r="E28" s="198">
        <f>E5+E21</f>
        <v>942359</v>
      </c>
      <c r="F28" s="199">
        <f t="shared" si="5"/>
        <v>109.23374213012238</v>
      </c>
      <c r="G28" s="187"/>
    </row>
    <row r="29" spans="1:7" s="112" customFormat="1" ht="14.25">
      <c r="A29" s="200"/>
      <c r="C29" s="167"/>
      <c r="D29" s="167"/>
      <c r="F29" s="200"/>
      <c r="G29" s="187"/>
    </row>
  </sheetData>
  <sheetProtection/>
  <mergeCells count="1">
    <mergeCell ref="A2:F2"/>
  </mergeCells>
  <printOptions horizontalCentered="1"/>
  <pageMargins left="0.2" right="0.2" top="0.7895833333333333" bottom="0.9798611111111111" header="0" footer="0"/>
  <pageSetup blackAndWhite="1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D5"/>
  <sheetViews>
    <sheetView workbookViewId="0" topLeftCell="A1">
      <selection activeCell="C10" sqref="C10"/>
    </sheetView>
  </sheetViews>
  <sheetFormatPr defaultColWidth="9.00390625" defaultRowHeight="14.25"/>
  <cols>
    <col min="1" max="3" width="27.875" style="12" customWidth="1"/>
    <col min="4" max="16384" width="9.00390625" style="12" customWidth="1"/>
  </cols>
  <sheetData>
    <row r="1" spans="1:4" s="11" customFormat="1" ht="15.75">
      <c r="A1" s="13" t="s">
        <v>1486</v>
      </c>
      <c r="B1" s="13"/>
      <c r="D1" s="14"/>
    </row>
    <row r="2" spans="1:3" ht="41.25" customHeight="1">
      <c r="A2" s="15" t="s">
        <v>1487</v>
      </c>
      <c r="B2" s="16"/>
      <c r="C2" s="16"/>
    </row>
    <row r="3" ht="24" customHeight="1">
      <c r="C3" s="17" t="s">
        <v>1479</v>
      </c>
    </row>
    <row r="4" spans="1:3" ht="30" customHeight="1">
      <c r="A4" s="18" t="s">
        <v>1480</v>
      </c>
      <c r="B4" s="18" t="s">
        <v>1481</v>
      </c>
      <c r="C4" s="18" t="s">
        <v>1482</v>
      </c>
    </row>
    <row r="5" spans="1:3" ht="44.25" customHeight="1">
      <c r="A5" s="19" t="s">
        <v>1488</v>
      </c>
      <c r="B5" s="20">
        <v>65.54</v>
      </c>
      <c r="C5" s="20">
        <v>65.54</v>
      </c>
    </row>
  </sheetData>
  <sheetProtection/>
  <mergeCells count="1">
    <mergeCell ref="A2:C2"/>
  </mergeCells>
  <printOptions horizontalCentered="1"/>
  <pageMargins left="0.38958333333333334" right="0.38958333333333334" top="0.9798611111111111" bottom="0.9798611111111111" header="0.5097222222222222" footer="0.5097222222222222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D5"/>
  <sheetViews>
    <sheetView workbookViewId="0" topLeftCell="A1">
      <selection activeCell="E9" sqref="E9"/>
    </sheetView>
  </sheetViews>
  <sheetFormatPr defaultColWidth="9.00390625" defaultRowHeight="14.25"/>
  <cols>
    <col min="1" max="3" width="27.875" style="2" customWidth="1"/>
    <col min="4" max="16384" width="9.00390625" style="2" customWidth="1"/>
  </cols>
  <sheetData>
    <row r="1" spans="1:4" s="1" customFormat="1" ht="15.75">
      <c r="A1" s="3" t="s">
        <v>1489</v>
      </c>
      <c r="B1" s="3"/>
      <c r="D1" s="4"/>
    </row>
    <row r="2" spans="1:3" ht="41.25" customHeight="1">
      <c r="A2" s="5" t="s">
        <v>1490</v>
      </c>
      <c r="B2" s="6"/>
      <c r="C2" s="6"/>
    </row>
    <row r="3" ht="24" customHeight="1">
      <c r="C3" s="7" t="s">
        <v>1479</v>
      </c>
    </row>
    <row r="4" spans="1:3" ht="30" customHeight="1">
      <c r="A4" s="8" t="s">
        <v>1480</v>
      </c>
      <c r="B4" s="8" t="s">
        <v>1481</v>
      </c>
      <c r="C4" s="8" t="s">
        <v>1482</v>
      </c>
    </row>
    <row r="5" spans="1:3" ht="44.25" customHeight="1">
      <c r="A5" s="9" t="s">
        <v>1488</v>
      </c>
      <c r="B5" s="10">
        <v>119.81</v>
      </c>
      <c r="C5" s="10">
        <v>119.81</v>
      </c>
    </row>
  </sheetData>
  <sheetProtection/>
  <mergeCells count="1">
    <mergeCell ref="A2:C2"/>
  </mergeCells>
  <printOptions horizontalCentered="1"/>
  <pageMargins left="0.38958333333333334" right="0.38958333333333334" top="0.9798611111111111" bottom="0.9798611111111111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13"/>
  <sheetViews>
    <sheetView workbookViewId="0" topLeftCell="A1">
      <selection activeCell="D6" sqref="D6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21" t="s">
        <v>79</v>
      </c>
    </row>
    <row r="2" spans="1:2" ht="46.5" customHeight="1">
      <c r="A2" s="23" t="s">
        <v>80</v>
      </c>
      <c r="B2" s="23"/>
    </row>
    <row r="3" spans="1:2" ht="14.25">
      <c r="A3" s="159"/>
      <c r="B3" s="159"/>
    </row>
    <row r="4" spans="1:2" ht="27" customHeight="1">
      <c r="A4" s="24"/>
      <c r="B4" s="25" t="s">
        <v>33</v>
      </c>
    </row>
    <row r="5" spans="1:2" ht="39.75" customHeight="1">
      <c r="A5" s="160" t="s">
        <v>34</v>
      </c>
      <c r="B5" s="161" t="s">
        <v>35</v>
      </c>
    </row>
    <row r="6" spans="1:2" ht="30" customHeight="1">
      <c r="A6" s="162" t="s">
        <v>81</v>
      </c>
      <c r="B6" s="163">
        <v>5816831</v>
      </c>
    </row>
    <row r="7" spans="1:2" ht="30" customHeight="1">
      <c r="A7" s="164" t="s">
        <v>82</v>
      </c>
      <c r="B7" s="163">
        <v>67755</v>
      </c>
    </row>
    <row r="8" spans="1:2" ht="30" customHeight="1">
      <c r="A8" s="164" t="s">
        <v>83</v>
      </c>
      <c r="B8" s="163">
        <v>379822</v>
      </c>
    </row>
    <row r="9" spans="1:2" ht="30" customHeight="1">
      <c r="A9" s="164" t="s">
        <v>84</v>
      </c>
      <c r="B9" s="163">
        <v>40214</v>
      </c>
    </row>
    <row r="10" spans="1:2" ht="30" customHeight="1">
      <c r="A10" s="164" t="s">
        <v>85</v>
      </c>
      <c r="B10" s="163">
        <v>98872</v>
      </c>
    </row>
    <row r="11" spans="1:2" ht="39.75" customHeight="1">
      <c r="A11" s="165" t="s">
        <v>86</v>
      </c>
      <c r="B11" s="166">
        <f>B6+B7+B8+B9+B10</f>
        <v>6403494</v>
      </c>
    </row>
    <row r="12" spans="1:2" ht="30" customHeight="1">
      <c r="A12" s="43"/>
      <c r="B12" s="43"/>
    </row>
    <row r="13" spans="1:2" ht="30" customHeight="1">
      <c r="A13" s="43"/>
      <c r="B13" s="43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B2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1371"/>
  <sheetViews>
    <sheetView showGridLines="0" showZeros="0" workbookViewId="0" topLeftCell="A1">
      <pane ySplit="4" topLeftCell="A1338" activePane="bottomLeft" state="frozen"/>
      <selection pane="bottomLeft" activeCell="C1362" sqref="C1362"/>
    </sheetView>
  </sheetViews>
  <sheetFormatPr defaultColWidth="9.125" defaultRowHeight="14.25"/>
  <cols>
    <col min="1" max="1" width="35.625" style="102" customWidth="1"/>
    <col min="2" max="4" width="15.625" style="102" customWidth="1"/>
    <col min="5" max="252" width="9.125" style="102" customWidth="1"/>
  </cols>
  <sheetData>
    <row r="1" spans="1:2" ht="14.25">
      <c r="A1" s="21" t="s">
        <v>87</v>
      </c>
      <c r="B1" s="21"/>
    </row>
    <row r="2" spans="1:5" s="112" customFormat="1" ht="28.5" customHeight="1">
      <c r="A2" s="179" t="s">
        <v>88</v>
      </c>
      <c r="B2" s="179"/>
      <c r="C2" s="179"/>
      <c r="D2" s="179"/>
      <c r="E2" s="179"/>
    </row>
    <row r="3" spans="1:5" s="112" customFormat="1" ht="16.5" customHeight="1">
      <c r="A3" s="180" t="s">
        <v>48</v>
      </c>
      <c r="B3" s="180"/>
      <c r="C3" s="180"/>
      <c r="D3" s="180"/>
      <c r="E3" s="181"/>
    </row>
    <row r="4" spans="1:4" ht="24.75" customHeight="1">
      <c r="A4" s="182" t="s">
        <v>89</v>
      </c>
      <c r="B4" s="182" t="s">
        <v>51</v>
      </c>
      <c r="C4" s="182" t="s">
        <v>53</v>
      </c>
      <c r="D4" s="182" t="s">
        <v>90</v>
      </c>
    </row>
    <row r="5" spans="1:4" ht="16.5" customHeight="1">
      <c r="A5" s="148" t="s">
        <v>91</v>
      </c>
      <c r="B5" s="149">
        <f>B6+B18+B27+B38+B49+B60+B71+B83+B92+B105+B115+B124+B135+B149+B156+B164+B170+B177+B184+B191+B198+B204+B212+B218+B224+B230+B247</f>
        <v>614498</v>
      </c>
      <c r="C5" s="149">
        <f>C6+C18+C27+C38+C49+C60+C71+C83+C92+C105+C115+C124+C135+C149+C156+C164+C170+C177+C184+C191+C198+C204+C212+C218+C224+C230+C247</f>
        <v>571039</v>
      </c>
      <c r="D5" s="154">
        <f>B5/C5*100</f>
        <v>107.6105134675565</v>
      </c>
    </row>
    <row r="6" spans="1:4" ht="16.5" customHeight="1">
      <c r="A6" s="148" t="s">
        <v>92</v>
      </c>
      <c r="B6" s="149">
        <f>SUM(B7:B17)</f>
        <v>19014</v>
      </c>
      <c r="C6" s="149">
        <f>SUM(C7:C17)</f>
        <v>11983</v>
      </c>
      <c r="D6" s="154">
        <f aca="true" t="shared" si="0" ref="D6:D25">B6/C6*100</f>
        <v>158.67478928482018</v>
      </c>
    </row>
    <row r="7" spans="1:4" ht="16.5" customHeight="1">
      <c r="A7" s="148" t="s">
        <v>93</v>
      </c>
      <c r="B7" s="149">
        <v>14670</v>
      </c>
      <c r="C7" s="149">
        <v>8151</v>
      </c>
      <c r="D7" s="154">
        <f t="shared" si="0"/>
        <v>179.97791682002207</v>
      </c>
    </row>
    <row r="8" spans="1:4" ht="16.5" customHeight="1">
      <c r="A8" s="148" t="s">
        <v>94</v>
      </c>
      <c r="B8" s="149">
        <v>1593</v>
      </c>
      <c r="C8" s="149">
        <v>1681</v>
      </c>
      <c r="D8" s="154">
        <f t="shared" si="0"/>
        <v>94.76502082093991</v>
      </c>
    </row>
    <row r="9" spans="1:4" ht="16.5" customHeight="1">
      <c r="A9" s="148" t="s">
        <v>95</v>
      </c>
      <c r="B9" s="149">
        <v>0</v>
      </c>
      <c r="C9" s="149">
        <v>89</v>
      </c>
      <c r="D9" s="154">
        <f t="shared" si="0"/>
        <v>0</v>
      </c>
    </row>
    <row r="10" spans="1:4" ht="16.5" customHeight="1">
      <c r="A10" s="148" t="s">
        <v>96</v>
      </c>
      <c r="B10" s="149">
        <v>883</v>
      </c>
      <c r="C10" s="149">
        <v>786</v>
      </c>
      <c r="D10" s="154">
        <f t="shared" si="0"/>
        <v>112.34096692111959</v>
      </c>
    </row>
    <row r="11" spans="1:4" ht="16.5" customHeight="1">
      <c r="A11" s="148" t="s">
        <v>97</v>
      </c>
      <c r="B11" s="149">
        <v>5</v>
      </c>
      <c r="C11" s="149">
        <v>8</v>
      </c>
      <c r="D11" s="154">
        <f t="shared" si="0"/>
        <v>62.5</v>
      </c>
    </row>
    <row r="12" spans="1:4" ht="16.5" customHeight="1">
      <c r="A12" s="148" t="s">
        <v>98</v>
      </c>
      <c r="B12" s="149">
        <v>108</v>
      </c>
      <c r="C12" s="149">
        <v>49</v>
      </c>
      <c r="D12" s="154">
        <f t="shared" si="0"/>
        <v>220.4081632653061</v>
      </c>
    </row>
    <row r="13" spans="1:4" ht="16.5" customHeight="1">
      <c r="A13" s="148" t="s">
        <v>99</v>
      </c>
      <c r="B13" s="149">
        <v>487</v>
      </c>
      <c r="C13" s="149">
        <v>54</v>
      </c>
      <c r="D13" s="154">
        <f t="shared" si="0"/>
        <v>901.851851851852</v>
      </c>
    </row>
    <row r="14" spans="1:4" ht="16.5" customHeight="1">
      <c r="A14" s="148" t="s">
        <v>100</v>
      </c>
      <c r="B14" s="149">
        <v>541</v>
      </c>
      <c r="C14" s="149">
        <v>439</v>
      </c>
      <c r="D14" s="154">
        <f t="shared" si="0"/>
        <v>123.23462414578587</v>
      </c>
    </row>
    <row r="15" spans="1:4" ht="16.5" customHeight="1">
      <c r="A15" s="148" t="s">
        <v>101</v>
      </c>
      <c r="B15" s="149">
        <v>13</v>
      </c>
      <c r="C15" s="149">
        <v>8</v>
      </c>
      <c r="D15" s="154">
        <f t="shared" si="0"/>
        <v>162.5</v>
      </c>
    </row>
    <row r="16" spans="1:4" ht="16.5" customHeight="1">
      <c r="A16" s="148" t="s">
        <v>102</v>
      </c>
      <c r="B16" s="149">
        <v>39</v>
      </c>
      <c r="C16" s="149">
        <v>22</v>
      </c>
      <c r="D16" s="154">
        <f t="shared" si="0"/>
        <v>177.27272727272728</v>
      </c>
    </row>
    <row r="17" spans="1:4" ht="16.5" customHeight="1">
      <c r="A17" s="148" t="s">
        <v>103</v>
      </c>
      <c r="B17" s="149">
        <v>675</v>
      </c>
      <c r="C17" s="149">
        <v>696</v>
      </c>
      <c r="D17" s="154">
        <f t="shared" si="0"/>
        <v>96.98275862068965</v>
      </c>
    </row>
    <row r="18" spans="1:4" ht="16.5" customHeight="1">
      <c r="A18" s="148" t="s">
        <v>104</v>
      </c>
      <c r="B18" s="149">
        <f>SUM(B19:B26)</f>
        <v>8633</v>
      </c>
      <c r="C18" s="149">
        <f>SUM(C19:C26)</f>
        <v>8856</v>
      </c>
      <c r="D18" s="154">
        <f t="shared" si="0"/>
        <v>97.48193315266485</v>
      </c>
    </row>
    <row r="19" spans="1:4" ht="16.5" customHeight="1">
      <c r="A19" s="148" t="s">
        <v>93</v>
      </c>
      <c r="B19" s="149">
        <v>6047</v>
      </c>
      <c r="C19" s="149">
        <v>5709</v>
      </c>
      <c r="D19" s="154">
        <f t="shared" si="0"/>
        <v>105.92047644070766</v>
      </c>
    </row>
    <row r="20" spans="1:4" ht="16.5" customHeight="1">
      <c r="A20" s="148" t="s">
        <v>94</v>
      </c>
      <c r="B20" s="149">
        <v>1008</v>
      </c>
      <c r="C20" s="149">
        <v>1137</v>
      </c>
      <c r="D20" s="154">
        <f t="shared" si="0"/>
        <v>88.65435356200527</v>
      </c>
    </row>
    <row r="21" spans="1:4" ht="16.5" customHeight="1">
      <c r="A21" s="148" t="s">
        <v>95</v>
      </c>
      <c r="B21" s="149">
        <v>0</v>
      </c>
      <c r="C21" s="149">
        <v>0</v>
      </c>
      <c r="D21" s="154" t="e">
        <f t="shared" si="0"/>
        <v>#DIV/0!</v>
      </c>
    </row>
    <row r="22" spans="1:4" ht="16.5" customHeight="1">
      <c r="A22" s="148" t="s">
        <v>105</v>
      </c>
      <c r="B22" s="149">
        <v>804</v>
      </c>
      <c r="C22" s="149">
        <v>573</v>
      </c>
      <c r="D22" s="154">
        <f t="shared" si="0"/>
        <v>140.31413612565444</v>
      </c>
    </row>
    <row r="23" spans="1:4" ht="16.5" customHeight="1">
      <c r="A23" s="148" t="s">
        <v>106</v>
      </c>
      <c r="B23" s="149">
        <v>156</v>
      </c>
      <c r="C23" s="149">
        <v>74</v>
      </c>
      <c r="D23" s="154">
        <f t="shared" si="0"/>
        <v>210.81081081081078</v>
      </c>
    </row>
    <row r="24" spans="1:4" ht="16.5" customHeight="1">
      <c r="A24" s="148" t="s">
        <v>107</v>
      </c>
      <c r="B24" s="149">
        <v>50</v>
      </c>
      <c r="C24" s="149">
        <v>87</v>
      </c>
      <c r="D24" s="154">
        <f t="shared" si="0"/>
        <v>57.47126436781609</v>
      </c>
    </row>
    <row r="25" spans="1:4" ht="16.5" customHeight="1">
      <c r="A25" s="148" t="s">
        <v>102</v>
      </c>
      <c r="B25" s="149">
        <v>5</v>
      </c>
      <c r="C25" s="149">
        <v>201</v>
      </c>
      <c r="D25" s="154">
        <f t="shared" si="0"/>
        <v>2.4875621890547266</v>
      </c>
    </row>
    <row r="26" spans="1:4" ht="16.5" customHeight="1">
      <c r="A26" s="148" t="s">
        <v>108</v>
      </c>
      <c r="B26" s="149">
        <v>563</v>
      </c>
      <c r="C26" s="149">
        <v>1075</v>
      </c>
      <c r="D26" s="154">
        <f aca="true" t="shared" si="1" ref="D26:D89">B26/C26*100</f>
        <v>52.372093023255815</v>
      </c>
    </row>
    <row r="27" spans="1:4" ht="16.5" customHeight="1">
      <c r="A27" s="148" t="s">
        <v>109</v>
      </c>
      <c r="B27" s="149">
        <f>SUM(B28:B37)</f>
        <v>257335</v>
      </c>
      <c r="C27" s="149">
        <f>SUM(C28:C37)</f>
        <v>232419</v>
      </c>
      <c r="D27" s="154">
        <f t="shared" si="1"/>
        <v>110.7202939518714</v>
      </c>
    </row>
    <row r="28" spans="1:4" ht="16.5" customHeight="1">
      <c r="A28" s="148" t="s">
        <v>93</v>
      </c>
      <c r="B28" s="149">
        <v>157019</v>
      </c>
      <c r="C28" s="149">
        <v>150119</v>
      </c>
      <c r="D28" s="154">
        <f t="shared" si="1"/>
        <v>104.59635355950945</v>
      </c>
    </row>
    <row r="29" spans="1:4" ht="16.5" customHeight="1">
      <c r="A29" s="148" t="s">
        <v>94</v>
      </c>
      <c r="B29" s="149">
        <v>26201</v>
      </c>
      <c r="C29" s="149">
        <v>29243</v>
      </c>
      <c r="D29" s="154">
        <f t="shared" si="1"/>
        <v>89.597510515337</v>
      </c>
    </row>
    <row r="30" spans="1:4" ht="16.5" customHeight="1">
      <c r="A30" s="148" t="s">
        <v>95</v>
      </c>
      <c r="B30" s="149">
        <v>1690</v>
      </c>
      <c r="C30" s="149">
        <v>1251</v>
      </c>
      <c r="D30" s="154">
        <f t="shared" si="1"/>
        <v>135.09192645883292</v>
      </c>
    </row>
    <row r="31" spans="1:4" ht="16.5" customHeight="1">
      <c r="A31" s="148" t="s">
        <v>110</v>
      </c>
      <c r="B31" s="149">
        <v>125</v>
      </c>
      <c r="C31" s="149">
        <v>168</v>
      </c>
      <c r="D31" s="154">
        <f t="shared" si="1"/>
        <v>74.40476190476191</v>
      </c>
    </row>
    <row r="32" spans="1:4" ht="16.5" customHeight="1">
      <c r="A32" s="148" t="s">
        <v>111</v>
      </c>
      <c r="B32" s="149">
        <v>3421</v>
      </c>
      <c r="C32" s="149">
        <v>454</v>
      </c>
      <c r="D32" s="154">
        <f t="shared" si="1"/>
        <v>753.52422907489</v>
      </c>
    </row>
    <row r="33" spans="1:4" ht="16.5" customHeight="1">
      <c r="A33" s="148" t="s">
        <v>112</v>
      </c>
      <c r="B33" s="149">
        <v>1667</v>
      </c>
      <c r="C33" s="149">
        <v>673</v>
      </c>
      <c r="D33" s="154">
        <f t="shared" si="1"/>
        <v>247.69687964338783</v>
      </c>
    </row>
    <row r="34" spans="1:4" ht="16.5" customHeight="1">
      <c r="A34" s="148" t="s">
        <v>113</v>
      </c>
      <c r="B34" s="149">
        <v>8868</v>
      </c>
      <c r="C34" s="149">
        <v>7504</v>
      </c>
      <c r="D34" s="154">
        <f t="shared" si="1"/>
        <v>118.1769722814499</v>
      </c>
    </row>
    <row r="35" spans="1:4" ht="16.5" customHeight="1">
      <c r="A35" s="148" t="s">
        <v>114</v>
      </c>
      <c r="B35" s="149">
        <v>0</v>
      </c>
      <c r="C35" s="149">
        <v>0</v>
      </c>
      <c r="D35" s="154" t="e">
        <f t="shared" si="1"/>
        <v>#DIV/0!</v>
      </c>
    </row>
    <row r="36" spans="1:4" ht="16.5" customHeight="1">
      <c r="A36" s="148" t="s">
        <v>102</v>
      </c>
      <c r="B36" s="149">
        <v>13097</v>
      </c>
      <c r="C36" s="149">
        <v>1622</v>
      </c>
      <c r="D36" s="154">
        <f t="shared" si="1"/>
        <v>807.4599260172625</v>
      </c>
    </row>
    <row r="37" spans="1:4" ht="16.5" customHeight="1">
      <c r="A37" s="148" t="s">
        <v>115</v>
      </c>
      <c r="B37" s="149">
        <v>45247</v>
      </c>
      <c r="C37" s="149">
        <v>41385</v>
      </c>
      <c r="D37" s="154">
        <f t="shared" si="1"/>
        <v>109.33188353268093</v>
      </c>
    </row>
    <row r="38" spans="1:4" ht="16.5" customHeight="1">
      <c r="A38" s="148" t="s">
        <v>116</v>
      </c>
      <c r="B38" s="149">
        <f>SUM(B39:B48)</f>
        <v>20183</v>
      </c>
      <c r="C38" s="149">
        <f>SUM(C39:C48)</f>
        <v>20619</v>
      </c>
      <c r="D38" s="154">
        <f t="shared" si="1"/>
        <v>97.88544546292255</v>
      </c>
    </row>
    <row r="39" spans="1:4" ht="16.5" customHeight="1">
      <c r="A39" s="148" t="s">
        <v>93</v>
      </c>
      <c r="B39" s="149">
        <v>7820</v>
      </c>
      <c r="C39" s="149">
        <v>6674</v>
      </c>
      <c r="D39" s="154">
        <f t="shared" si="1"/>
        <v>117.17111177704524</v>
      </c>
    </row>
    <row r="40" spans="1:4" ht="16.5" customHeight="1">
      <c r="A40" s="148" t="s">
        <v>94</v>
      </c>
      <c r="B40" s="149">
        <v>1010</v>
      </c>
      <c r="C40" s="149">
        <v>1604</v>
      </c>
      <c r="D40" s="154">
        <f t="shared" si="1"/>
        <v>62.96758104738155</v>
      </c>
    </row>
    <row r="41" spans="1:4" ht="16.5" customHeight="1">
      <c r="A41" s="148" t="s">
        <v>95</v>
      </c>
      <c r="B41" s="149">
        <v>0</v>
      </c>
      <c r="C41" s="149">
        <v>100</v>
      </c>
      <c r="D41" s="154">
        <f t="shared" si="1"/>
        <v>0</v>
      </c>
    </row>
    <row r="42" spans="1:4" ht="16.5" customHeight="1">
      <c r="A42" s="148" t="s">
        <v>117</v>
      </c>
      <c r="B42" s="149">
        <v>56</v>
      </c>
      <c r="C42" s="149">
        <v>649</v>
      </c>
      <c r="D42" s="154">
        <f t="shared" si="1"/>
        <v>8.628659476117104</v>
      </c>
    </row>
    <row r="43" spans="1:4" ht="16.5" customHeight="1">
      <c r="A43" s="148" t="s">
        <v>118</v>
      </c>
      <c r="B43" s="149">
        <v>0</v>
      </c>
      <c r="C43" s="149">
        <v>5</v>
      </c>
      <c r="D43" s="154">
        <f t="shared" si="1"/>
        <v>0</v>
      </c>
    </row>
    <row r="44" spans="1:4" ht="16.5" customHeight="1">
      <c r="A44" s="148" t="s">
        <v>119</v>
      </c>
      <c r="B44" s="149">
        <v>171</v>
      </c>
      <c r="C44" s="149">
        <v>0</v>
      </c>
      <c r="D44" s="154" t="e">
        <f t="shared" si="1"/>
        <v>#DIV/0!</v>
      </c>
    </row>
    <row r="45" spans="1:4" ht="16.5" customHeight="1">
      <c r="A45" s="148" t="s">
        <v>120</v>
      </c>
      <c r="B45" s="149">
        <v>532</v>
      </c>
      <c r="C45" s="149">
        <v>84</v>
      </c>
      <c r="D45" s="154">
        <f t="shared" si="1"/>
        <v>633.3333333333333</v>
      </c>
    </row>
    <row r="46" spans="1:4" ht="16.5" customHeight="1">
      <c r="A46" s="148" t="s">
        <v>121</v>
      </c>
      <c r="B46" s="149">
        <v>891</v>
      </c>
      <c r="C46" s="149">
        <v>958</v>
      </c>
      <c r="D46" s="154">
        <f t="shared" si="1"/>
        <v>93.0062630480167</v>
      </c>
    </row>
    <row r="47" spans="1:4" ht="16.5" customHeight="1">
      <c r="A47" s="148" t="s">
        <v>102</v>
      </c>
      <c r="B47" s="149">
        <v>888</v>
      </c>
      <c r="C47" s="149">
        <v>621</v>
      </c>
      <c r="D47" s="154">
        <f t="shared" si="1"/>
        <v>142.99516908212559</v>
      </c>
    </row>
    <row r="48" spans="1:4" ht="16.5" customHeight="1">
      <c r="A48" s="148" t="s">
        <v>122</v>
      </c>
      <c r="B48" s="149">
        <v>8815</v>
      </c>
      <c r="C48" s="149">
        <v>9924</v>
      </c>
      <c r="D48" s="154">
        <f t="shared" si="1"/>
        <v>88.82507053607416</v>
      </c>
    </row>
    <row r="49" spans="1:4" ht="16.5" customHeight="1">
      <c r="A49" s="148" t="s">
        <v>123</v>
      </c>
      <c r="B49" s="149">
        <f>SUM(B50:B59)</f>
        <v>7012</v>
      </c>
      <c r="C49" s="149">
        <f>SUM(C50:C59)</f>
        <v>6187</v>
      </c>
      <c r="D49" s="154">
        <f t="shared" si="1"/>
        <v>113.33441086148375</v>
      </c>
    </row>
    <row r="50" spans="1:4" ht="16.5" customHeight="1">
      <c r="A50" s="148" t="s">
        <v>93</v>
      </c>
      <c r="B50" s="149">
        <v>3412</v>
      </c>
      <c r="C50" s="149">
        <v>2840</v>
      </c>
      <c r="D50" s="154">
        <f t="shared" si="1"/>
        <v>120.14084507042253</v>
      </c>
    </row>
    <row r="51" spans="1:4" ht="16.5" customHeight="1">
      <c r="A51" s="148" t="s">
        <v>94</v>
      </c>
      <c r="B51" s="149">
        <v>686</v>
      </c>
      <c r="C51" s="149">
        <v>901</v>
      </c>
      <c r="D51" s="154">
        <f t="shared" si="1"/>
        <v>76.13762486126527</v>
      </c>
    </row>
    <row r="52" spans="1:4" ht="16.5" customHeight="1">
      <c r="A52" s="148" t="s">
        <v>95</v>
      </c>
      <c r="B52" s="149">
        <v>0</v>
      </c>
      <c r="C52" s="149">
        <v>0</v>
      </c>
      <c r="D52" s="154" t="e">
        <f t="shared" si="1"/>
        <v>#DIV/0!</v>
      </c>
    </row>
    <row r="53" spans="1:4" ht="16.5" customHeight="1">
      <c r="A53" s="148" t="s">
        <v>124</v>
      </c>
      <c r="B53" s="149">
        <v>160</v>
      </c>
      <c r="C53" s="149">
        <v>17</v>
      </c>
      <c r="D53" s="154">
        <f t="shared" si="1"/>
        <v>941.1764705882354</v>
      </c>
    </row>
    <row r="54" spans="1:4" ht="16.5" customHeight="1">
      <c r="A54" s="148" t="s">
        <v>125</v>
      </c>
      <c r="B54" s="149">
        <v>792</v>
      </c>
      <c r="C54" s="149">
        <v>514</v>
      </c>
      <c r="D54" s="154">
        <f t="shared" si="1"/>
        <v>154.0856031128405</v>
      </c>
    </row>
    <row r="55" spans="1:4" ht="16.5" customHeight="1">
      <c r="A55" s="148" t="s">
        <v>126</v>
      </c>
      <c r="B55" s="149">
        <v>0</v>
      </c>
      <c r="C55" s="149">
        <v>0</v>
      </c>
      <c r="D55" s="154" t="e">
        <f t="shared" si="1"/>
        <v>#DIV/0!</v>
      </c>
    </row>
    <row r="56" spans="1:4" ht="16.5" customHeight="1">
      <c r="A56" s="148" t="s">
        <v>127</v>
      </c>
      <c r="B56" s="149">
        <v>1035</v>
      </c>
      <c r="C56" s="149">
        <v>986</v>
      </c>
      <c r="D56" s="154">
        <f t="shared" si="1"/>
        <v>104.96957403651115</v>
      </c>
    </row>
    <row r="57" spans="1:4" ht="16.5" customHeight="1">
      <c r="A57" s="148" t="s">
        <v>128</v>
      </c>
      <c r="B57" s="149">
        <v>145</v>
      </c>
      <c r="C57" s="149">
        <v>296</v>
      </c>
      <c r="D57" s="154">
        <f t="shared" si="1"/>
        <v>48.986486486486484</v>
      </c>
    </row>
    <row r="58" spans="1:4" ht="16.5" customHeight="1">
      <c r="A58" s="148" t="s">
        <v>102</v>
      </c>
      <c r="B58" s="149">
        <v>51</v>
      </c>
      <c r="C58" s="149">
        <v>0</v>
      </c>
      <c r="D58" s="154" t="e">
        <f t="shared" si="1"/>
        <v>#DIV/0!</v>
      </c>
    </row>
    <row r="59" spans="1:4" ht="16.5" customHeight="1">
      <c r="A59" s="148" t="s">
        <v>129</v>
      </c>
      <c r="B59" s="149">
        <v>731</v>
      </c>
      <c r="C59" s="149">
        <v>633</v>
      </c>
      <c r="D59" s="154">
        <f t="shared" si="1"/>
        <v>115.48183254344391</v>
      </c>
    </row>
    <row r="60" spans="1:4" ht="16.5" customHeight="1">
      <c r="A60" s="148" t="s">
        <v>130</v>
      </c>
      <c r="B60" s="149">
        <f>SUM(B61:B70)</f>
        <v>39367</v>
      </c>
      <c r="C60" s="183">
        <f>SUM(C61:C70)</f>
        <v>39589</v>
      </c>
      <c r="D60" s="154">
        <f t="shared" si="1"/>
        <v>99.43923817221956</v>
      </c>
    </row>
    <row r="61" spans="1:4" ht="16.5" customHeight="1">
      <c r="A61" s="148" t="s">
        <v>93</v>
      </c>
      <c r="B61" s="149">
        <v>21392</v>
      </c>
      <c r="C61" s="149">
        <v>21638</v>
      </c>
      <c r="D61" s="154">
        <f t="shared" si="1"/>
        <v>98.86311119327111</v>
      </c>
    </row>
    <row r="62" spans="1:4" ht="16.5" customHeight="1">
      <c r="A62" s="148" t="s">
        <v>94</v>
      </c>
      <c r="B62" s="149">
        <v>4791</v>
      </c>
      <c r="C62" s="149">
        <v>5071</v>
      </c>
      <c r="D62" s="154">
        <f t="shared" si="1"/>
        <v>94.47840662591204</v>
      </c>
    </row>
    <row r="63" spans="1:4" ht="16.5" customHeight="1">
      <c r="A63" s="148" t="s">
        <v>95</v>
      </c>
      <c r="B63" s="149">
        <v>0</v>
      </c>
      <c r="C63" s="149">
        <v>437</v>
      </c>
      <c r="D63" s="154">
        <f t="shared" si="1"/>
        <v>0</v>
      </c>
    </row>
    <row r="64" spans="1:4" ht="16.5" customHeight="1">
      <c r="A64" s="148" t="s">
        <v>131</v>
      </c>
      <c r="B64" s="149">
        <v>119</v>
      </c>
      <c r="C64" s="149">
        <v>105</v>
      </c>
      <c r="D64" s="154">
        <f t="shared" si="1"/>
        <v>113.33333333333333</v>
      </c>
    </row>
    <row r="65" spans="1:4" ht="16.5" customHeight="1">
      <c r="A65" s="148" t="s">
        <v>132</v>
      </c>
      <c r="B65" s="149">
        <v>1220</v>
      </c>
      <c r="C65" s="149">
        <v>719</v>
      </c>
      <c r="D65" s="154">
        <f t="shared" si="1"/>
        <v>169.68011126564673</v>
      </c>
    </row>
    <row r="66" spans="1:4" ht="16.5" customHeight="1">
      <c r="A66" s="148" t="s">
        <v>133</v>
      </c>
      <c r="B66" s="149">
        <v>52</v>
      </c>
      <c r="C66" s="149">
        <v>14</v>
      </c>
      <c r="D66" s="154">
        <f t="shared" si="1"/>
        <v>371.42857142857144</v>
      </c>
    </row>
    <row r="67" spans="1:4" ht="16.5" customHeight="1">
      <c r="A67" s="148" t="s">
        <v>134</v>
      </c>
      <c r="B67" s="149">
        <v>1719</v>
      </c>
      <c r="C67" s="149">
        <v>1016</v>
      </c>
      <c r="D67" s="154">
        <f t="shared" si="1"/>
        <v>169.19291338582678</v>
      </c>
    </row>
    <row r="68" spans="1:4" ht="16.5" customHeight="1">
      <c r="A68" s="148" t="s">
        <v>135</v>
      </c>
      <c r="B68" s="149">
        <v>1834</v>
      </c>
      <c r="C68" s="149">
        <v>2090</v>
      </c>
      <c r="D68" s="154">
        <f t="shared" si="1"/>
        <v>87.7511961722488</v>
      </c>
    </row>
    <row r="69" spans="1:4" ht="16.5" customHeight="1">
      <c r="A69" s="148" t="s">
        <v>102</v>
      </c>
      <c r="B69" s="149">
        <v>45</v>
      </c>
      <c r="C69" s="149">
        <v>1</v>
      </c>
      <c r="D69" s="154">
        <f t="shared" si="1"/>
        <v>4500</v>
      </c>
    </row>
    <row r="70" spans="1:4" ht="16.5" customHeight="1">
      <c r="A70" s="148" t="s">
        <v>136</v>
      </c>
      <c r="B70" s="149">
        <v>8195</v>
      </c>
      <c r="C70" s="149">
        <v>8498</v>
      </c>
      <c r="D70" s="154">
        <f t="shared" si="1"/>
        <v>96.43445516592139</v>
      </c>
    </row>
    <row r="71" spans="1:4" ht="16.5" customHeight="1">
      <c r="A71" s="148" t="s">
        <v>137</v>
      </c>
      <c r="B71" s="149">
        <f>SUM(B72:B82)</f>
        <v>45166</v>
      </c>
      <c r="C71" s="149">
        <f>SUM(C72:C82)</f>
        <v>55527</v>
      </c>
      <c r="D71" s="154">
        <f t="shared" si="1"/>
        <v>81.34060907306355</v>
      </c>
    </row>
    <row r="72" spans="1:4" ht="16.5" customHeight="1">
      <c r="A72" s="148" t="s">
        <v>93</v>
      </c>
      <c r="B72" s="149">
        <v>9882</v>
      </c>
      <c r="C72" s="149">
        <v>10408</v>
      </c>
      <c r="D72" s="154">
        <f t="shared" si="1"/>
        <v>94.94619523443505</v>
      </c>
    </row>
    <row r="73" spans="1:4" ht="16.5" customHeight="1">
      <c r="A73" s="148" t="s">
        <v>94</v>
      </c>
      <c r="B73" s="149">
        <v>1438</v>
      </c>
      <c r="C73" s="149">
        <v>2465</v>
      </c>
      <c r="D73" s="154">
        <f t="shared" si="1"/>
        <v>58.3367139959432</v>
      </c>
    </row>
    <row r="74" spans="1:4" ht="16.5" customHeight="1">
      <c r="A74" s="148" t="s">
        <v>95</v>
      </c>
      <c r="B74" s="149">
        <v>0</v>
      </c>
      <c r="C74" s="149">
        <v>45</v>
      </c>
      <c r="D74" s="154">
        <f t="shared" si="1"/>
        <v>0</v>
      </c>
    </row>
    <row r="75" spans="1:4" ht="16.5" customHeight="1">
      <c r="A75" s="148" t="s">
        <v>138</v>
      </c>
      <c r="B75" s="149">
        <v>0</v>
      </c>
      <c r="C75" s="183">
        <v>3</v>
      </c>
      <c r="D75" s="154">
        <f t="shared" si="1"/>
        <v>0</v>
      </c>
    </row>
    <row r="76" spans="1:4" ht="16.5" customHeight="1">
      <c r="A76" s="148" t="s">
        <v>139</v>
      </c>
      <c r="B76" s="149">
        <v>0</v>
      </c>
      <c r="C76" s="183">
        <v>0</v>
      </c>
      <c r="D76" s="154" t="e">
        <f t="shared" si="1"/>
        <v>#DIV/0!</v>
      </c>
    </row>
    <row r="77" spans="1:4" ht="16.5" customHeight="1">
      <c r="A77" s="148" t="s">
        <v>140</v>
      </c>
      <c r="B77" s="149">
        <v>3055</v>
      </c>
      <c r="C77" s="183">
        <v>4349</v>
      </c>
      <c r="D77" s="154">
        <f t="shared" si="1"/>
        <v>70.24603357093585</v>
      </c>
    </row>
    <row r="78" spans="1:4" ht="16.5" customHeight="1">
      <c r="A78" s="148" t="s">
        <v>141</v>
      </c>
      <c r="B78" s="149">
        <v>0</v>
      </c>
      <c r="C78" s="183">
        <v>0</v>
      </c>
      <c r="D78" s="154" t="e">
        <f t="shared" si="1"/>
        <v>#DIV/0!</v>
      </c>
    </row>
    <row r="79" spans="1:4" ht="16.5" customHeight="1">
      <c r="A79" s="148" t="s">
        <v>142</v>
      </c>
      <c r="B79" s="149">
        <v>6187</v>
      </c>
      <c r="C79" s="183">
        <v>7126</v>
      </c>
      <c r="D79" s="154">
        <f t="shared" si="1"/>
        <v>86.82290204883525</v>
      </c>
    </row>
    <row r="80" spans="1:4" ht="16.5" customHeight="1">
      <c r="A80" s="148" t="s">
        <v>134</v>
      </c>
      <c r="B80" s="149">
        <v>0</v>
      </c>
      <c r="C80" s="183">
        <v>0</v>
      </c>
      <c r="D80" s="154" t="e">
        <f t="shared" si="1"/>
        <v>#DIV/0!</v>
      </c>
    </row>
    <row r="81" spans="1:4" ht="16.5" customHeight="1">
      <c r="A81" s="148" t="s">
        <v>102</v>
      </c>
      <c r="B81" s="149">
        <v>0</v>
      </c>
      <c r="C81" s="183">
        <v>0</v>
      </c>
      <c r="D81" s="154" t="e">
        <f t="shared" si="1"/>
        <v>#DIV/0!</v>
      </c>
    </row>
    <row r="82" spans="1:4" ht="16.5" customHeight="1">
      <c r="A82" s="148" t="s">
        <v>143</v>
      </c>
      <c r="B82" s="149">
        <v>24604</v>
      </c>
      <c r="C82" s="183">
        <v>31131</v>
      </c>
      <c r="D82" s="154">
        <f t="shared" si="1"/>
        <v>79.0337605602133</v>
      </c>
    </row>
    <row r="83" spans="1:4" ht="16.5" customHeight="1">
      <c r="A83" s="148" t="s">
        <v>144</v>
      </c>
      <c r="B83" s="149">
        <f>SUM(B84:B91)</f>
        <v>9282</v>
      </c>
      <c r="C83" s="183">
        <f>SUM(C84:C91)</f>
        <v>9527</v>
      </c>
      <c r="D83" s="154">
        <f t="shared" si="1"/>
        <v>97.42836149889786</v>
      </c>
    </row>
    <row r="84" spans="1:4" ht="16.5" customHeight="1">
      <c r="A84" s="148" t="s">
        <v>93</v>
      </c>
      <c r="B84" s="149">
        <v>6131</v>
      </c>
      <c r="C84" s="183">
        <v>5316</v>
      </c>
      <c r="D84" s="154">
        <f t="shared" si="1"/>
        <v>115.33107599699022</v>
      </c>
    </row>
    <row r="85" spans="1:4" ht="16.5" customHeight="1">
      <c r="A85" s="148" t="s">
        <v>94</v>
      </c>
      <c r="B85" s="149">
        <v>882</v>
      </c>
      <c r="C85" s="183">
        <v>1650</v>
      </c>
      <c r="D85" s="154">
        <f t="shared" si="1"/>
        <v>53.45454545454545</v>
      </c>
    </row>
    <row r="86" spans="1:4" ht="16.5" customHeight="1">
      <c r="A86" s="148" t="s">
        <v>95</v>
      </c>
      <c r="B86" s="149">
        <v>0</v>
      </c>
      <c r="C86" s="183">
        <v>0</v>
      </c>
      <c r="D86" s="154" t="e">
        <f t="shared" si="1"/>
        <v>#DIV/0!</v>
      </c>
    </row>
    <row r="87" spans="1:4" ht="16.5" customHeight="1">
      <c r="A87" s="148" t="s">
        <v>145</v>
      </c>
      <c r="B87" s="149">
        <v>528</v>
      </c>
      <c r="C87" s="183">
        <v>1347</v>
      </c>
      <c r="D87" s="154">
        <f t="shared" si="1"/>
        <v>39.198218262806236</v>
      </c>
    </row>
    <row r="88" spans="1:4" ht="16.5" customHeight="1">
      <c r="A88" s="148" t="s">
        <v>146</v>
      </c>
      <c r="B88" s="149">
        <v>27</v>
      </c>
      <c r="C88" s="183">
        <v>12</v>
      </c>
      <c r="D88" s="154">
        <f t="shared" si="1"/>
        <v>225</v>
      </c>
    </row>
    <row r="89" spans="1:4" ht="16.5" customHeight="1">
      <c r="A89" s="148" t="s">
        <v>134</v>
      </c>
      <c r="B89" s="149">
        <v>12</v>
      </c>
      <c r="C89" s="183">
        <v>37</v>
      </c>
      <c r="D89" s="154">
        <f t="shared" si="1"/>
        <v>32.432432432432435</v>
      </c>
    </row>
    <row r="90" spans="1:4" ht="16.5" customHeight="1">
      <c r="A90" s="148" t="s">
        <v>102</v>
      </c>
      <c r="B90" s="149">
        <v>859</v>
      </c>
      <c r="C90" s="183">
        <v>263</v>
      </c>
      <c r="D90" s="154">
        <f aca="true" t="shared" si="2" ref="D90:D153">B90/C90*100</f>
        <v>326.615969581749</v>
      </c>
    </row>
    <row r="91" spans="1:4" ht="16.5" customHeight="1">
      <c r="A91" s="148" t="s">
        <v>147</v>
      </c>
      <c r="B91" s="149">
        <v>843</v>
      </c>
      <c r="C91" s="183">
        <v>902</v>
      </c>
      <c r="D91" s="154">
        <f t="shared" si="2"/>
        <v>93.45898004434589</v>
      </c>
    </row>
    <row r="92" spans="1:4" ht="16.5" customHeight="1">
      <c r="A92" s="148" t="s">
        <v>148</v>
      </c>
      <c r="B92" s="149">
        <f>SUM(B93:B104)</f>
        <v>55</v>
      </c>
      <c r="C92" s="183"/>
      <c r="D92" s="154" t="e">
        <f t="shared" si="2"/>
        <v>#DIV/0!</v>
      </c>
    </row>
    <row r="93" spans="1:4" ht="16.5" customHeight="1">
      <c r="A93" s="148" t="s">
        <v>93</v>
      </c>
      <c r="B93" s="149">
        <v>0</v>
      </c>
      <c r="C93" s="183"/>
      <c r="D93" s="154" t="e">
        <f t="shared" si="2"/>
        <v>#DIV/0!</v>
      </c>
    </row>
    <row r="94" spans="1:4" ht="16.5" customHeight="1">
      <c r="A94" s="148" t="s">
        <v>94</v>
      </c>
      <c r="B94" s="149">
        <v>0</v>
      </c>
      <c r="C94" s="183"/>
      <c r="D94" s="154" t="e">
        <f t="shared" si="2"/>
        <v>#DIV/0!</v>
      </c>
    </row>
    <row r="95" spans="1:4" ht="16.5" customHeight="1">
      <c r="A95" s="148" t="s">
        <v>95</v>
      </c>
      <c r="B95" s="149">
        <v>0</v>
      </c>
      <c r="C95" s="183"/>
      <c r="D95" s="154" t="e">
        <f t="shared" si="2"/>
        <v>#DIV/0!</v>
      </c>
    </row>
    <row r="96" spans="1:4" ht="16.5" customHeight="1">
      <c r="A96" s="148" t="s">
        <v>149</v>
      </c>
      <c r="B96" s="149">
        <v>0</v>
      </c>
      <c r="C96" s="183"/>
      <c r="D96" s="154" t="e">
        <f t="shared" si="2"/>
        <v>#DIV/0!</v>
      </c>
    </row>
    <row r="97" spans="1:4" ht="16.5" customHeight="1">
      <c r="A97" s="148" t="s">
        <v>150</v>
      </c>
      <c r="B97" s="149">
        <v>0</v>
      </c>
      <c r="C97" s="183"/>
      <c r="D97" s="154" t="e">
        <f t="shared" si="2"/>
        <v>#DIV/0!</v>
      </c>
    </row>
    <row r="98" spans="1:4" ht="16.5" customHeight="1">
      <c r="A98" s="148" t="s">
        <v>134</v>
      </c>
      <c r="B98" s="149">
        <v>0</v>
      </c>
      <c r="C98" s="183"/>
      <c r="D98" s="154" t="e">
        <f t="shared" si="2"/>
        <v>#DIV/0!</v>
      </c>
    </row>
    <row r="99" spans="1:4" ht="16.5" customHeight="1">
      <c r="A99" s="148" t="s">
        <v>151</v>
      </c>
      <c r="B99" s="149">
        <v>0</v>
      </c>
      <c r="C99" s="183"/>
      <c r="D99" s="154" t="e">
        <f t="shared" si="2"/>
        <v>#DIV/0!</v>
      </c>
    </row>
    <row r="100" spans="1:4" ht="16.5" customHeight="1">
      <c r="A100" s="148" t="s">
        <v>152</v>
      </c>
      <c r="B100" s="149">
        <v>0</v>
      </c>
      <c r="C100" s="183"/>
      <c r="D100" s="154" t="e">
        <f t="shared" si="2"/>
        <v>#DIV/0!</v>
      </c>
    </row>
    <row r="101" spans="1:4" ht="16.5" customHeight="1">
      <c r="A101" s="148" t="s">
        <v>153</v>
      </c>
      <c r="B101" s="149">
        <v>0</v>
      </c>
      <c r="C101" s="183"/>
      <c r="D101" s="154" t="e">
        <f t="shared" si="2"/>
        <v>#DIV/0!</v>
      </c>
    </row>
    <row r="102" spans="1:4" ht="16.5" customHeight="1">
      <c r="A102" s="148" t="s">
        <v>154</v>
      </c>
      <c r="B102" s="149">
        <v>44</v>
      </c>
      <c r="C102" s="183"/>
      <c r="D102" s="154" t="e">
        <f t="shared" si="2"/>
        <v>#DIV/0!</v>
      </c>
    </row>
    <row r="103" spans="1:4" ht="16.5" customHeight="1">
      <c r="A103" s="148" t="s">
        <v>102</v>
      </c>
      <c r="B103" s="149">
        <v>0</v>
      </c>
      <c r="C103" s="183"/>
      <c r="D103" s="154" t="e">
        <f t="shared" si="2"/>
        <v>#DIV/0!</v>
      </c>
    </row>
    <row r="104" spans="1:4" ht="16.5" customHeight="1">
      <c r="A104" s="148" t="s">
        <v>155</v>
      </c>
      <c r="B104" s="149">
        <v>11</v>
      </c>
      <c r="C104" s="183"/>
      <c r="D104" s="154" t="e">
        <f t="shared" si="2"/>
        <v>#DIV/0!</v>
      </c>
    </row>
    <row r="105" spans="1:4" ht="16.5" customHeight="1">
      <c r="A105" s="148" t="s">
        <v>156</v>
      </c>
      <c r="B105" s="149">
        <f>SUM(B106:B114)</f>
        <v>3840</v>
      </c>
      <c r="C105" s="183">
        <f>SUM(C106:C114)</f>
        <v>5236</v>
      </c>
      <c r="D105" s="154">
        <f t="shared" si="2"/>
        <v>73.33842627960276</v>
      </c>
    </row>
    <row r="106" spans="1:4" ht="16.5" customHeight="1">
      <c r="A106" s="148" t="s">
        <v>93</v>
      </c>
      <c r="B106" s="149">
        <v>2004</v>
      </c>
      <c r="C106" s="183">
        <v>1323</v>
      </c>
      <c r="D106" s="154">
        <f t="shared" si="2"/>
        <v>151.47392290249434</v>
      </c>
    </row>
    <row r="107" spans="1:4" ht="16.5" customHeight="1">
      <c r="A107" s="148" t="s">
        <v>94</v>
      </c>
      <c r="B107" s="149">
        <v>421</v>
      </c>
      <c r="C107" s="183">
        <v>638</v>
      </c>
      <c r="D107" s="154">
        <f t="shared" si="2"/>
        <v>65.98746081504702</v>
      </c>
    </row>
    <row r="108" spans="1:4" ht="16.5" customHeight="1">
      <c r="A108" s="148" t="s">
        <v>95</v>
      </c>
      <c r="B108" s="149">
        <v>56</v>
      </c>
      <c r="C108" s="183">
        <v>16</v>
      </c>
      <c r="D108" s="154">
        <f t="shared" si="2"/>
        <v>350</v>
      </c>
    </row>
    <row r="109" spans="1:4" ht="16.5" customHeight="1">
      <c r="A109" s="148" t="s">
        <v>157</v>
      </c>
      <c r="B109" s="149">
        <v>0</v>
      </c>
      <c r="C109" s="183">
        <v>0</v>
      </c>
      <c r="D109" s="154" t="e">
        <f t="shared" si="2"/>
        <v>#DIV/0!</v>
      </c>
    </row>
    <row r="110" spans="1:4" ht="16.5" customHeight="1">
      <c r="A110" s="148" t="s">
        <v>158</v>
      </c>
      <c r="B110" s="149">
        <v>0</v>
      </c>
      <c r="C110" s="183">
        <v>0</v>
      </c>
      <c r="D110" s="154" t="e">
        <f t="shared" si="2"/>
        <v>#DIV/0!</v>
      </c>
    </row>
    <row r="111" spans="1:4" ht="16.5" customHeight="1">
      <c r="A111" s="148" t="s">
        <v>159</v>
      </c>
      <c r="B111" s="149">
        <v>0</v>
      </c>
      <c r="C111" s="183">
        <v>3</v>
      </c>
      <c r="D111" s="154">
        <f t="shared" si="2"/>
        <v>0</v>
      </c>
    </row>
    <row r="112" spans="1:4" ht="16.5" customHeight="1">
      <c r="A112" s="148" t="s">
        <v>160</v>
      </c>
      <c r="B112" s="149">
        <v>470</v>
      </c>
      <c r="C112" s="183">
        <v>53</v>
      </c>
      <c r="D112" s="154">
        <f t="shared" si="2"/>
        <v>886.7924528301886</v>
      </c>
    </row>
    <row r="113" spans="1:4" ht="16.5" customHeight="1">
      <c r="A113" s="148" t="s">
        <v>102</v>
      </c>
      <c r="B113" s="149">
        <v>307</v>
      </c>
      <c r="C113" s="183"/>
      <c r="D113" s="154" t="e">
        <f t="shared" si="2"/>
        <v>#DIV/0!</v>
      </c>
    </row>
    <row r="114" spans="1:4" ht="16.5" customHeight="1">
      <c r="A114" s="148" t="s">
        <v>161</v>
      </c>
      <c r="B114" s="149">
        <v>582</v>
      </c>
      <c r="C114" s="183">
        <v>3203</v>
      </c>
      <c r="D114" s="154">
        <f t="shared" si="2"/>
        <v>18.17046518888542</v>
      </c>
    </row>
    <row r="115" spans="1:4" ht="16.5" customHeight="1">
      <c r="A115" s="148" t="s">
        <v>162</v>
      </c>
      <c r="B115" s="149">
        <f>SUM(B116:B123)</f>
        <v>28935</v>
      </c>
      <c r="C115" s="183">
        <f>SUM(C116:C123)</f>
        <v>22079</v>
      </c>
      <c r="D115" s="154">
        <f t="shared" si="2"/>
        <v>131.05213098419313</v>
      </c>
    </row>
    <row r="116" spans="1:4" ht="16.5" customHeight="1">
      <c r="A116" s="148" t="s">
        <v>93</v>
      </c>
      <c r="B116" s="149">
        <v>21987</v>
      </c>
      <c r="C116" s="183">
        <v>14085</v>
      </c>
      <c r="D116" s="154">
        <f t="shared" si="2"/>
        <v>156.10223642172525</v>
      </c>
    </row>
    <row r="117" spans="1:4" ht="16.5" customHeight="1">
      <c r="A117" s="148" t="s">
        <v>94</v>
      </c>
      <c r="B117" s="149">
        <v>3841</v>
      </c>
      <c r="C117" s="183">
        <v>5257</v>
      </c>
      <c r="D117" s="154">
        <f t="shared" si="2"/>
        <v>73.06448544797412</v>
      </c>
    </row>
    <row r="118" spans="1:4" ht="16.5" customHeight="1">
      <c r="A118" s="148" t="s">
        <v>95</v>
      </c>
      <c r="B118" s="149">
        <v>0</v>
      </c>
      <c r="C118" s="183">
        <v>0</v>
      </c>
      <c r="D118" s="154" t="e">
        <f t="shared" si="2"/>
        <v>#DIV/0!</v>
      </c>
    </row>
    <row r="119" spans="1:4" ht="16.5" customHeight="1">
      <c r="A119" s="148" t="s">
        <v>163</v>
      </c>
      <c r="B119" s="149">
        <v>652</v>
      </c>
      <c r="C119" s="183">
        <v>334</v>
      </c>
      <c r="D119" s="154">
        <f t="shared" si="2"/>
        <v>195.20958083832335</v>
      </c>
    </row>
    <row r="120" spans="1:4" ht="16.5" customHeight="1">
      <c r="A120" s="148" t="s">
        <v>164</v>
      </c>
      <c r="B120" s="149">
        <v>447</v>
      </c>
      <c r="C120" s="183">
        <v>773</v>
      </c>
      <c r="D120" s="154">
        <f t="shared" si="2"/>
        <v>57.82664941785253</v>
      </c>
    </row>
    <row r="121" spans="1:4" ht="16.5" customHeight="1">
      <c r="A121" s="148" t="s">
        <v>165</v>
      </c>
      <c r="B121" s="149">
        <v>0</v>
      </c>
      <c r="C121" s="183">
        <v>0</v>
      </c>
      <c r="D121" s="154" t="e">
        <f t="shared" si="2"/>
        <v>#DIV/0!</v>
      </c>
    </row>
    <row r="122" spans="1:4" ht="16.5" customHeight="1">
      <c r="A122" s="148" t="s">
        <v>102</v>
      </c>
      <c r="B122" s="149">
        <v>0</v>
      </c>
      <c r="C122" s="183">
        <v>0</v>
      </c>
      <c r="D122" s="154" t="e">
        <f t="shared" si="2"/>
        <v>#DIV/0!</v>
      </c>
    </row>
    <row r="123" spans="1:4" ht="16.5" customHeight="1">
      <c r="A123" s="148" t="s">
        <v>166</v>
      </c>
      <c r="B123" s="149">
        <v>2008</v>
      </c>
      <c r="C123" s="183">
        <v>1630</v>
      </c>
      <c r="D123" s="154">
        <f t="shared" si="2"/>
        <v>123.19018404907976</v>
      </c>
    </row>
    <row r="124" spans="1:4" ht="16.5" customHeight="1">
      <c r="A124" s="148" t="s">
        <v>167</v>
      </c>
      <c r="B124" s="149">
        <f>SUM(B125:B134)</f>
        <v>11869</v>
      </c>
      <c r="C124" s="183">
        <f>SUM(C125:C134)</f>
        <v>12362</v>
      </c>
      <c r="D124" s="154">
        <f t="shared" si="2"/>
        <v>96.01197217278758</v>
      </c>
    </row>
    <row r="125" spans="1:4" ht="16.5" customHeight="1">
      <c r="A125" s="148" t="s">
        <v>93</v>
      </c>
      <c r="B125" s="149">
        <v>4783</v>
      </c>
      <c r="C125" s="183">
        <v>4718</v>
      </c>
      <c r="D125" s="154">
        <f t="shared" si="2"/>
        <v>101.37770241627808</v>
      </c>
    </row>
    <row r="126" spans="1:4" ht="16.5" customHeight="1">
      <c r="A126" s="148" t="s">
        <v>94</v>
      </c>
      <c r="B126" s="149">
        <v>1053</v>
      </c>
      <c r="C126" s="183">
        <v>1164</v>
      </c>
      <c r="D126" s="154">
        <f t="shared" si="2"/>
        <v>90.4639175257732</v>
      </c>
    </row>
    <row r="127" spans="1:4" ht="16.5" customHeight="1">
      <c r="A127" s="148" t="s">
        <v>95</v>
      </c>
      <c r="B127" s="149">
        <v>0</v>
      </c>
      <c r="C127" s="183">
        <v>0</v>
      </c>
      <c r="D127" s="154" t="e">
        <f t="shared" si="2"/>
        <v>#DIV/0!</v>
      </c>
    </row>
    <row r="128" spans="1:4" ht="16.5" customHeight="1">
      <c r="A128" s="148" t="s">
        <v>168</v>
      </c>
      <c r="B128" s="149">
        <v>99</v>
      </c>
      <c r="C128" s="183">
        <v>44</v>
      </c>
      <c r="D128" s="154">
        <f t="shared" si="2"/>
        <v>225</v>
      </c>
    </row>
    <row r="129" spans="1:4" ht="16.5" customHeight="1">
      <c r="A129" s="148" t="s">
        <v>169</v>
      </c>
      <c r="B129" s="149">
        <v>0</v>
      </c>
      <c r="C129" s="183">
        <v>0</v>
      </c>
      <c r="D129" s="154" t="e">
        <f t="shared" si="2"/>
        <v>#DIV/0!</v>
      </c>
    </row>
    <row r="130" spans="1:4" ht="16.5" customHeight="1">
      <c r="A130" s="148" t="s">
        <v>170</v>
      </c>
      <c r="B130" s="149">
        <v>0</v>
      </c>
      <c r="C130" s="183">
        <v>0</v>
      </c>
      <c r="D130" s="154" t="e">
        <f t="shared" si="2"/>
        <v>#DIV/0!</v>
      </c>
    </row>
    <row r="131" spans="1:4" ht="16.5" customHeight="1">
      <c r="A131" s="148" t="s">
        <v>171</v>
      </c>
      <c r="B131" s="149">
        <v>0</v>
      </c>
      <c r="C131" s="183">
        <v>0</v>
      </c>
      <c r="D131" s="154" t="e">
        <f t="shared" si="2"/>
        <v>#DIV/0!</v>
      </c>
    </row>
    <row r="132" spans="1:4" ht="16.5" customHeight="1">
      <c r="A132" s="148" t="s">
        <v>172</v>
      </c>
      <c r="B132" s="149">
        <v>1558</v>
      </c>
      <c r="C132" s="183">
        <v>2106</v>
      </c>
      <c r="D132" s="154">
        <f t="shared" si="2"/>
        <v>73.97910731244065</v>
      </c>
    </row>
    <row r="133" spans="1:4" ht="16.5" customHeight="1">
      <c r="A133" s="148" t="s">
        <v>102</v>
      </c>
      <c r="B133" s="149">
        <v>234</v>
      </c>
      <c r="C133" s="183">
        <v>6</v>
      </c>
      <c r="D133" s="154">
        <f t="shared" si="2"/>
        <v>3900</v>
      </c>
    </row>
    <row r="134" spans="1:4" ht="16.5" customHeight="1">
      <c r="A134" s="148" t="s">
        <v>173</v>
      </c>
      <c r="B134" s="149">
        <v>4142</v>
      </c>
      <c r="C134" s="183">
        <v>4324</v>
      </c>
      <c r="D134" s="154">
        <f t="shared" si="2"/>
        <v>95.790934320074</v>
      </c>
    </row>
    <row r="135" spans="1:4" ht="16.5" customHeight="1">
      <c r="A135" s="148" t="s">
        <v>174</v>
      </c>
      <c r="B135" s="149">
        <f>SUM(B136:B148)</f>
        <v>156</v>
      </c>
      <c r="C135" s="183">
        <f>SUM(C136:C148)</f>
        <v>130</v>
      </c>
      <c r="D135" s="154">
        <f t="shared" si="2"/>
        <v>120</v>
      </c>
    </row>
    <row r="136" spans="1:4" ht="16.5" customHeight="1">
      <c r="A136" s="148" t="s">
        <v>93</v>
      </c>
      <c r="B136" s="149">
        <v>0</v>
      </c>
      <c r="C136" s="183">
        <v>0</v>
      </c>
      <c r="D136" s="154" t="e">
        <f t="shared" si="2"/>
        <v>#DIV/0!</v>
      </c>
    </row>
    <row r="137" spans="1:4" ht="16.5" customHeight="1">
      <c r="A137" s="148" t="s">
        <v>94</v>
      </c>
      <c r="B137" s="149">
        <v>5</v>
      </c>
      <c r="C137" s="183">
        <v>0</v>
      </c>
      <c r="D137" s="154" t="e">
        <f t="shared" si="2"/>
        <v>#DIV/0!</v>
      </c>
    </row>
    <row r="138" spans="1:4" ht="16.5" customHeight="1">
      <c r="A138" s="148" t="s">
        <v>95</v>
      </c>
      <c r="B138" s="149">
        <v>0</v>
      </c>
      <c r="C138" s="183">
        <v>0</v>
      </c>
      <c r="D138" s="154" t="e">
        <f t="shared" si="2"/>
        <v>#DIV/0!</v>
      </c>
    </row>
    <row r="139" spans="1:4" ht="16.5" customHeight="1">
      <c r="A139" s="148" t="s">
        <v>175</v>
      </c>
      <c r="B139" s="149">
        <v>0</v>
      </c>
      <c r="C139" s="183">
        <v>0</v>
      </c>
      <c r="D139" s="154" t="e">
        <f t="shared" si="2"/>
        <v>#DIV/0!</v>
      </c>
    </row>
    <row r="140" spans="1:4" ht="16.5" customHeight="1">
      <c r="A140" s="148" t="s">
        <v>176</v>
      </c>
      <c r="B140" s="149">
        <v>90</v>
      </c>
      <c r="C140" s="183">
        <v>126</v>
      </c>
      <c r="D140" s="154">
        <f t="shared" si="2"/>
        <v>71.42857142857143</v>
      </c>
    </row>
    <row r="141" spans="1:4" ht="16.5" customHeight="1">
      <c r="A141" s="148" t="s">
        <v>177</v>
      </c>
      <c r="B141" s="149">
        <v>0</v>
      </c>
      <c r="C141" s="183">
        <v>0</v>
      </c>
      <c r="D141" s="154" t="e">
        <f t="shared" si="2"/>
        <v>#DIV/0!</v>
      </c>
    </row>
    <row r="142" spans="1:4" ht="16.5" customHeight="1">
      <c r="A142" s="148" t="s">
        <v>178</v>
      </c>
      <c r="B142" s="149">
        <v>0</v>
      </c>
      <c r="C142" s="183">
        <v>0</v>
      </c>
      <c r="D142" s="154" t="e">
        <f t="shared" si="2"/>
        <v>#DIV/0!</v>
      </c>
    </row>
    <row r="143" spans="1:4" ht="16.5" customHeight="1">
      <c r="A143" s="148" t="s">
        <v>179</v>
      </c>
      <c r="B143" s="149">
        <v>0</v>
      </c>
      <c r="C143" s="183"/>
      <c r="D143" s="154" t="e">
        <f t="shared" si="2"/>
        <v>#DIV/0!</v>
      </c>
    </row>
    <row r="144" spans="1:4" ht="16.5" customHeight="1">
      <c r="A144" s="148" t="s">
        <v>180</v>
      </c>
      <c r="B144" s="149">
        <v>0</v>
      </c>
      <c r="C144" s="183">
        <v>4</v>
      </c>
      <c r="D144" s="154">
        <f t="shared" si="2"/>
        <v>0</v>
      </c>
    </row>
    <row r="145" spans="1:4" ht="16.5" customHeight="1">
      <c r="A145" s="148" t="s">
        <v>181</v>
      </c>
      <c r="B145" s="149">
        <v>21</v>
      </c>
      <c r="C145" s="183"/>
      <c r="D145" s="154" t="e">
        <f t="shared" si="2"/>
        <v>#DIV/0!</v>
      </c>
    </row>
    <row r="146" spans="1:4" ht="16.5" customHeight="1">
      <c r="A146" s="148" t="s">
        <v>182</v>
      </c>
      <c r="B146" s="149">
        <v>0</v>
      </c>
      <c r="C146" s="183">
        <v>0</v>
      </c>
      <c r="D146" s="154" t="e">
        <f t="shared" si="2"/>
        <v>#DIV/0!</v>
      </c>
    </row>
    <row r="147" spans="1:4" ht="16.5" customHeight="1">
      <c r="A147" s="148" t="s">
        <v>102</v>
      </c>
      <c r="B147" s="149">
        <v>0</v>
      </c>
      <c r="C147" s="183"/>
      <c r="D147" s="154" t="e">
        <f t="shared" si="2"/>
        <v>#DIV/0!</v>
      </c>
    </row>
    <row r="148" spans="1:4" ht="16.5" customHeight="1">
      <c r="A148" s="148" t="s">
        <v>183</v>
      </c>
      <c r="B148" s="149">
        <v>40</v>
      </c>
      <c r="C148" s="183">
        <v>0</v>
      </c>
      <c r="D148" s="154" t="e">
        <f t="shared" si="2"/>
        <v>#DIV/0!</v>
      </c>
    </row>
    <row r="149" spans="1:4" ht="16.5" customHeight="1">
      <c r="A149" s="148" t="s">
        <v>184</v>
      </c>
      <c r="B149" s="149">
        <f>SUM(B150:B155)</f>
        <v>1525</v>
      </c>
      <c r="C149" s="183">
        <f>SUM(C150:C155)</f>
        <v>1798</v>
      </c>
      <c r="D149" s="154">
        <f t="shared" si="2"/>
        <v>84.81646273637374</v>
      </c>
    </row>
    <row r="150" spans="1:4" ht="16.5" customHeight="1">
      <c r="A150" s="148" t="s">
        <v>93</v>
      </c>
      <c r="B150" s="149">
        <v>522</v>
      </c>
      <c r="C150" s="183">
        <v>330</v>
      </c>
      <c r="D150" s="154">
        <f t="shared" si="2"/>
        <v>158.1818181818182</v>
      </c>
    </row>
    <row r="151" spans="1:4" ht="16.5" customHeight="1">
      <c r="A151" s="148" t="s">
        <v>94</v>
      </c>
      <c r="B151" s="149">
        <v>14</v>
      </c>
      <c r="C151" s="183">
        <v>35</v>
      </c>
      <c r="D151" s="154">
        <f t="shared" si="2"/>
        <v>40</v>
      </c>
    </row>
    <row r="152" spans="1:4" ht="16.5" customHeight="1">
      <c r="A152" s="148" t="s">
        <v>95</v>
      </c>
      <c r="B152" s="149">
        <v>0</v>
      </c>
      <c r="C152" s="183">
        <v>6</v>
      </c>
      <c r="D152" s="154">
        <f t="shared" si="2"/>
        <v>0</v>
      </c>
    </row>
    <row r="153" spans="1:4" ht="16.5" customHeight="1">
      <c r="A153" s="148" t="s">
        <v>185</v>
      </c>
      <c r="B153" s="149">
        <v>839</v>
      </c>
      <c r="C153" s="183">
        <v>1128</v>
      </c>
      <c r="D153" s="154">
        <f t="shared" si="2"/>
        <v>74.37943262411348</v>
      </c>
    </row>
    <row r="154" spans="1:4" ht="16.5" customHeight="1">
      <c r="A154" s="148" t="s">
        <v>102</v>
      </c>
      <c r="B154" s="149">
        <v>0</v>
      </c>
      <c r="C154" s="183">
        <v>0</v>
      </c>
      <c r="D154" s="154" t="e">
        <f aca="true" t="shared" si="3" ref="D154:D217">B154/C154*100</f>
        <v>#DIV/0!</v>
      </c>
    </row>
    <row r="155" spans="1:4" ht="16.5" customHeight="1">
      <c r="A155" s="148" t="s">
        <v>186</v>
      </c>
      <c r="B155" s="149">
        <v>150</v>
      </c>
      <c r="C155" s="183">
        <v>299</v>
      </c>
      <c r="D155" s="154">
        <f t="shared" si="3"/>
        <v>50.16722408026756</v>
      </c>
    </row>
    <row r="156" spans="1:4" ht="16.5" customHeight="1">
      <c r="A156" s="148" t="s">
        <v>187</v>
      </c>
      <c r="B156" s="149">
        <f>SUM(B157:B163)</f>
        <v>329</v>
      </c>
      <c r="C156" s="183">
        <f>SUM(C157:C163)</f>
        <v>567</v>
      </c>
      <c r="D156" s="154">
        <f t="shared" si="3"/>
        <v>58.0246913580247</v>
      </c>
    </row>
    <row r="157" spans="1:4" ht="16.5" customHeight="1">
      <c r="A157" s="148" t="s">
        <v>93</v>
      </c>
      <c r="B157" s="149">
        <v>145</v>
      </c>
      <c r="C157" s="183">
        <v>211</v>
      </c>
      <c r="D157" s="154">
        <f t="shared" si="3"/>
        <v>68.72037914691943</v>
      </c>
    </row>
    <row r="158" spans="1:4" ht="16.5" customHeight="1">
      <c r="A158" s="148" t="s">
        <v>94</v>
      </c>
      <c r="B158" s="149">
        <v>0</v>
      </c>
      <c r="C158" s="183">
        <v>46</v>
      </c>
      <c r="D158" s="154">
        <f t="shared" si="3"/>
        <v>0</v>
      </c>
    </row>
    <row r="159" spans="1:4" ht="16.5" customHeight="1">
      <c r="A159" s="148" t="s">
        <v>95</v>
      </c>
      <c r="B159" s="149">
        <v>0</v>
      </c>
      <c r="C159" s="183">
        <v>10</v>
      </c>
      <c r="D159" s="154">
        <f t="shared" si="3"/>
        <v>0</v>
      </c>
    </row>
    <row r="160" spans="1:4" ht="16.5" customHeight="1">
      <c r="A160" s="148" t="s">
        <v>188</v>
      </c>
      <c r="B160" s="149">
        <v>0</v>
      </c>
      <c r="C160" s="183">
        <v>0</v>
      </c>
      <c r="D160" s="154" t="e">
        <f t="shared" si="3"/>
        <v>#DIV/0!</v>
      </c>
    </row>
    <row r="161" spans="1:4" ht="16.5" customHeight="1">
      <c r="A161" s="148" t="s">
        <v>189</v>
      </c>
      <c r="B161" s="149">
        <v>139</v>
      </c>
      <c r="C161" s="183">
        <v>68</v>
      </c>
      <c r="D161" s="154">
        <f t="shared" si="3"/>
        <v>204.41176470588235</v>
      </c>
    </row>
    <row r="162" spans="1:4" ht="16.5" customHeight="1">
      <c r="A162" s="148" t="s">
        <v>102</v>
      </c>
      <c r="B162" s="149">
        <v>25</v>
      </c>
      <c r="C162" s="183">
        <v>86</v>
      </c>
      <c r="D162" s="154">
        <f t="shared" si="3"/>
        <v>29.069767441860467</v>
      </c>
    </row>
    <row r="163" spans="1:4" ht="16.5" customHeight="1">
      <c r="A163" s="148" t="s">
        <v>190</v>
      </c>
      <c r="B163" s="149">
        <v>20</v>
      </c>
      <c r="C163" s="183">
        <v>146</v>
      </c>
      <c r="D163" s="154">
        <f t="shared" si="3"/>
        <v>13.698630136986301</v>
      </c>
    </row>
    <row r="164" spans="1:4" ht="16.5" customHeight="1">
      <c r="A164" s="148" t="s">
        <v>191</v>
      </c>
      <c r="B164" s="149">
        <f>SUM(B165:B169)</f>
        <v>1911</v>
      </c>
      <c r="C164" s="183">
        <f>SUM(C165:C169)</f>
        <v>2541</v>
      </c>
      <c r="D164" s="154">
        <f t="shared" si="3"/>
        <v>75.20661157024794</v>
      </c>
    </row>
    <row r="165" spans="1:4" ht="16.5" customHeight="1">
      <c r="A165" s="148" t="s">
        <v>93</v>
      </c>
      <c r="B165" s="149">
        <v>1331</v>
      </c>
      <c r="C165" s="183">
        <v>1309</v>
      </c>
      <c r="D165" s="154">
        <f t="shared" si="3"/>
        <v>101.68067226890756</v>
      </c>
    </row>
    <row r="166" spans="1:4" ht="16.5" customHeight="1">
      <c r="A166" s="148" t="s">
        <v>94</v>
      </c>
      <c r="B166" s="149">
        <v>238</v>
      </c>
      <c r="C166" s="183">
        <v>325</v>
      </c>
      <c r="D166" s="154">
        <f t="shared" si="3"/>
        <v>73.23076923076923</v>
      </c>
    </row>
    <row r="167" spans="1:4" ht="16.5" customHeight="1">
      <c r="A167" s="148" t="s">
        <v>95</v>
      </c>
      <c r="B167" s="149">
        <v>0</v>
      </c>
      <c r="C167" s="183">
        <v>0</v>
      </c>
      <c r="D167" s="154" t="e">
        <f t="shared" si="3"/>
        <v>#DIV/0!</v>
      </c>
    </row>
    <row r="168" spans="1:4" ht="16.5" customHeight="1">
      <c r="A168" s="148" t="s">
        <v>192</v>
      </c>
      <c r="B168" s="149">
        <v>262</v>
      </c>
      <c r="C168" s="183">
        <v>828</v>
      </c>
      <c r="D168" s="154">
        <f t="shared" si="3"/>
        <v>31.642512077294686</v>
      </c>
    </row>
    <row r="169" spans="1:4" ht="16.5" customHeight="1">
      <c r="A169" s="148" t="s">
        <v>193</v>
      </c>
      <c r="B169" s="149">
        <v>80</v>
      </c>
      <c r="C169" s="183">
        <v>79</v>
      </c>
      <c r="D169" s="154">
        <f t="shared" si="3"/>
        <v>101.26582278481013</v>
      </c>
    </row>
    <row r="170" spans="1:4" ht="16.5" customHeight="1">
      <c r="A170" s="148" t="s">
        <v>194</v>
      </c>
      <c r="B170" s="149">
        <f>SUM(B171:B176)</f>
        <v>1782</v>
      </c>
      <c r="C170" s="183">
        <f>SUM(C171:C176)</f>
        <v>1716</v>
      </c>
      <c r="D170" s="154">
        <f t="shared" si="3"/>
        <v>103.84615384615385</v>
      </c>
    </row>
    <row r="171" spans="1:4" ht="16.5" customHeight="1">
      <c r="A171" s="148" t="s">
        <v>93</v>
      </c>
      <c r="B171" s="149">
        <v>1319</v>
      </c>
      <c r="C171" s="183">
        <v>1069</v>
      </c>
      <c r="D171" s="154">
        <f t="shared" si="3"/>
        <v>123.3863423760524</v>
      </c>
    </row>
    <row r="172" spans="1:4" ht="16.5" customHeight="1">
      <c r="A172" s="148" t="s">
        <v>94</v>
      </c>
      <c r="B172" s="149">
        <v>153</v>
      </c>
      <c r="C172" s="183">
        <v>431</v>
      </c>
      <c r="D172" s="154">
        <f t="shared" si="3"/>
        <v>35.498839907192576</v>
      </c>
    </row>
    <row r="173" spans="1:4" ht="16.5" customHeight="1">
      <c r="A173" s="148" t="s">
        <v>95</v>
      </c>
      <c r="B173" s="149">
        <v>0</v>
      </c>
      <c r="C173" s="183">
        <v>0</v>
      </c>
      <c r="D173" s="154" t="e">
        <f t="shared" si="3"/>
        <v>#DIV/0!</v>
      </c>
    </row>
    <row r="174" spans="1:4" ht="16.5" customHeight="1">
      <c r="A174" s="148" t="s">
        <v>107</v>
      </c>
      <c r="B174" s="149">
        <v>9</v>
      </c>
      <c r="C174" s="183">
        <v>0</v>
      </c>
      <c r="D174" s="154" t="e">
        <f t="shared" si="3"/>
        <v>#DIV/0!</v>
      </c>
    </row>
    <row r="175" spans="1:4" ht="16.5" customHeight="1">
      <c r="A175" s="148" t="s">
        <v>102</v>
      </c>
      <c r="B175" s="149">
        <v>0</v>
      </c>
      <c r="C175" s="183">
        <v>0</v>
      </c>
      <c r="D175" s="154" t="e">
        <f t="shared" si="3"/>
        <v>#DIV/0!</v>
      </c>
    </row>
    <row r="176" spans="1:4" ht="16.5" customHeight="1">
      <c r="A176" s="148" t="s">
        <v>195</v>
      </c>
      <c r="B176" s="149">
        <v>301</v>
      </c>
      <c r="C176" s="183">
        <v>216</v>
      </c>
      <c r="D176" s="154">
        <f t="shared" si="3"/>
        <v>139.35185185185185</v>
      </c>
    </row>
    <row r="177" spans="1:4" ht="16.5" customHeight="1">
      <c r="A177" s="148" t="s">
        <v>196</v>
      </c>
      <c r="B177" s="149">
        <f>SUM(B178:B183)</f>
        <v>9836</v>
      </c>
      <c r="C177" s="183">
        <f>SUM(C178:C183)</f>
        <v>6514</v>
      </c>
      <c r="D177" s="154">
        <f t="shared" si="3"/>
        <v>150.99785078292908</v>
      </c>
    </row>
    <row r="178" spans="1:4" ht="16.5" customHeight="1">
      <c r="A178" s="148" t="s">
        <v>93</v>
      </c>
      <c r="B178" s="149">
        <v>4968</v>
      </c>
      <c r="C178" s="183">
        <v>3870</v>
      </c>
      <c r="D178" s="154">
        <f t="shared" si="3"/>
        <v>128.37209302325581</v>
      </c>
    </row>
    <row r="179" spans="1:4" ht="16.5" customHeight="1">
      <c r="A179" s="148" t="s">
        <v>94</v>
      </c>
      <c r="B179" s="149">
        <v>1355</v>
      </c>
      <c r="C179" s="183">
        <v>1620</v>
      </c>
      <c r="D179" s="154">
        <f t="shared" si="3"/>
        <v>83.64197530864197</v>
      </c>
    </row>
    <row r="180" spans="1:4" ht="16.5" customHeight="1">
      <c r="A180" s="148" t="s">
        <v>95</v>
      </c>
      <c r="B180" s="149">
        <v>2</v>
      </c>
      <c r="C180" s="183">
        <v>3</v>
      </c>
      <c r="D180" s="154">
        <f t="shared" si="3"/>
        <v>66.66666666666666</v>
      </c>
    </row>
    <row r="181" spans="1:4" ht="16.5" customHeight="1">
      <c r="A181" s="148" t="s">
        <v>197</v>
      </c>
      <c r="B181" s="149">
        <v>1576</v>
      </c>
      <c r="C181" s="183">
        <v>50</v>
      </c>
      <c r="D181" s="154">
        <f t="shared" si="3"/>
        <v>3152</v>
      </c>
    </row>
    <row r="182" spans="1:4" ht="16.5" customHeight="1">
      <c r="A182" s="148" t="s">
        <v>102</v>
      </c>
      <c r="B182" s="149">
        <v>7</v>
      </c>
      <c r="C182" s="183">
        <v>0</v>
      </c>
      <c r="D182" s="154" t="e">
        <f t="shared" si="3"/>
        <v>#DIV/0!</v>
      </c>
    </row>
    <row r="183" spans="1:4" ht="16.5" customHeight="1">
      <c r="A183" s="148" t="s">
        <v>198</v>
      </c>
      <c r="B183" s="149">
        <v>1928</v>
      </c>
      <c r="C183" s="183">
        <v>971</v>
      </c>
      <c r="D183" s="154">
        <f t="shared" si="3"/>
        <v>198.55818743563336</v>
      </c>
    </row>
    <row r="184" spans="1:4" ht="16.5" customHeight="1">
      <c r="A184" s="148" t="s">
        <v>199</v>
      </c>
      <c r="B184" s="149">
        <f>SUM(B185:B190)</f>
        <v>32635</v>
      </c>
      <c r="C184" s="183">
        <f>SUM(C185:C190)</f>
        <v>30380</v>
      </c>
      <c r="D184" s="154">
        <f t="shared" si="3"/>
        <v>107.42264647794602</v>
      </c>
    </row>
    <row r="185" spans="1:4" ht="16.5" customHeight="1">
      <c r="A185" s="148" t="s">
        <v>93</v>
      </c>
      <c r="B185" s="149">
        <v>21439</v>
      </c>
      <c r="C185" s="183">
        <v>17778</v>
      </c>
      <c r="D185" s="154">
        <f t="shared" si="3"/>
        <v>120.59286758915513</v>
      </c>
    </row>
    <row r="186" spans="1:4" ht="16.5" customHeight="1">
      <c r="A186" s="148" t="s">
        <v>94</v>
      </c>
      <c r="B186" s="149">
        <v>4147</v>
      </c>
      <c r="C186" s="183">
        <v>4562</v>
      </c>
      <c r="D186" s="154">
        <f t="shared" si="3"/>
        <v>90.90311266988164</v>
      </c>
    </row>
    <row r="187" spans="1:4" ht="16.5" customHeight="1">
      <c r="A187" s="148" t="s">
        <v>95</v>
      </c>
      <c r="B187" s="149">
        <v>754</v>
      </c>
      <c r="C187" s="183">
        <v>423</v>
      </c>
      <c r="D187" s="154">
        <f t="shared" si="3"/>
        <v>178.25059101654844</v>
      </c>
    </row>
    <row r="188" spans="1:4" ht="16.5" customHeight="1">
      <c r="A188" s="148" t="s">
        <v>200</v>
      </c>
      <c r="B188" s="149">
        <v>486</v>
      </c>
      <c r="C188" s="183">
        <v>699</v>
      </c>
      <c r="D188" s="154">
        <f t="shared" si="3"/>
        <v>69.52789699570815</v>
      </c>
    </row>
    <row r="189" spans="1:4" ht="16.5" customHeight="1">
      <c r="A189" s="148" t="s">
        <v>102</v>
      </c>
      <c r="B189" s="149">
        <v>91</v>
      </c>
      <c r="C189" s="183">
        <v>60</v>
      </c>
      <c r="D189" s="154">
        <f t="shared" si="3"/>
        <v>151.66666666666666</v>
      </c>
    </row>
    <row r="190" spans="1:4" ht="16.5" customHeight="1">
      <c r="A190" s="148" t="s">
        <v>201</v>
      </c>
      <c r="B190" s="149">
        <v>5718</v>
      </c>
      <c r="C190" s="183">
        <v>6858</v>
      </c>
      <c r="D190" s="154">
        <f t="shared" si="3"/>
        <v>83.37707786526684</v>
      </c>
    </row>
    <row r="191" spans="1:4" ht="16.5" customHeight="1">
      <c r="A191" s="148" t="s">
        <v>202</v>
      </c>
      <c r="B191" s="149">
        <f>SUM(B192:B197)</f>
        <v>15201</v>
      </c>
      <c r="C191" s="183">
        <f>SUM(C192:C197)</f>
        <v>8678</v>
      </c>
      <c r="D191" s="154">
        <f t="shared" si="3"/>
        <v>175.16708919105787</v>
      </c>
    </row>
    <row r="192" spans="1:4" ht="16.5" customHeight="1">
      <c r="A192" s="148" t="s">
        <v>93</v>
      </c>
      <c r="B192" s="149">
        <v>6308</v>
      </c>
      <c r="C192" s="183">
        <v>4686</v>
      </c>
      <c r="D192" s="154">
        <f t="shared" si="3"/>
        <v>134.61374306444728</v>
      </c>
    </row>
    <row r="193" spans="1:4" ht="16.5" customHeight="1">
      <c r="A193" s="148" t="s">
        <v>94</v>
      </c>
      <c r="B193" s="149">
        <v>1796</v>
      </c>
      <c r="C193" s="183">
        <v>2263</v>
      </c>
      <c r="D193" s="154">
        <f t="shared" si="3"/>
        <v>79.36367653557225</v>
      </c>
    </row>
    <row r="194" spans="1:4" ht="16.5" customHeight="1">
      <c r="A194" s="148" t="s">
        <v>95</v>
      </c>
      <c r="B194" s="149">
        <v>20</v>
      </c>
      <c r="C194" s="183">
        <v>66</v>
      </c>
      <c r="D194" s="154">
        <f t="shared" si="3"/>
        <v>30.303030303030305</v>
      </c>
    </row>
    <row r="195" spans="1:4" ht="16.5" customHeight="1">
      <c r="A195" s="148" t="s">
        <v>203</v>
      </c>
      <c r="B195" s="149">
        <v>4348</v>
      </c>
      <c r="C195" s="183"/>
      <c r="D195" s="154" t="e">
        <f t="shared" si="3"/>
        <v>#DIV/0!</v>
      </c>
    </row>
    <row r="196" spans="1:4" ht="16.5" customHeight="1">
      <c r="A196" s="148" t="s">
        <v>102</v>
      </c>
      <c r="B196" s="149">
        <v>0</v>
      </c>
      <c r="C196" s="183">
        <v>12</v>
      </c>
      <c r="D196" s="154">
        <f t="shared" si="3"/>
        <v>0</v>
      </c>
    </row>
    <row r="197" spans="1:4" ht="16.5" customHeight="1">
      <c r="A197" s="148" t="s">
        <v>204</v>
      </c>
      <c r="B197" s="149">
        <v>2729</v>
      </c>
      <c r="C197" s="183">
        <v>1651</v>
      </c>
      <c r="D197" s="154">
        <f t="shared" si="3"/>
        <v>165.2937613567535</v>
      </c>
    </row>
    <row r="198" spans="1:4" ht="16.5" customHeight="1">
      <c r="A198" s="148" t="s">
        <v>205</v>
      </c>
      <c r="B198" s="149">
        <f>SUM(B199:B203)</f>
        <v>9299</v>
      </c>
      <c r="C198" s="183">
        <f>SUM(C199:C203)</f>
        <v>10775</v>
      </c>
      <c r="D198" s="154">
        <f t="shared" si="3"/>
        <v>86.3016241299304</v>
      </c>
    </row>
    <row r="199" spans="1:4" ht="16.5" customHeight="1">
      <c r="A199" s="148" t="s">
        <v>93</v>
      </c>
      <c r="B199" s="149">
        <v>4775</v>
      </c>
      <c r="C199" s="183">
        <v>4004</v>
      </c>
      <c r="D199" s="154">
        <f t="shared" si="3"/>
        <v>119.25574425574426</v>
      </c>
    </row>
    <row r="200" spans="1:4" ht="16.5" customHeight="1">
      <c r="A200" s="148" t="s">
        <v>94</v>
      </c>
      <c r="B200" s="149">
        <v>1148</v>
      </c>
      <c r="C200" s="183">
        <v>3000</v>
      </c>
      <c r="D200" s="154">
        <f t="shared" si="3"/>
        <v>38.266666666666666</v>
      </c>
    </row>
    <row r="201" spans="1:4" ht="16.5" customHeight="1">
      <c r="A201" s="148" t="s">
        <v>95</v>
      </c>
      <c r="B201" s="149">
        <v>8</v>
      </c>
      <c r="C201" s="183">
        <v>24</v>
      </c>
      <c r="D201" s="154">
        <f t="shared" si="3"/>
        <v>33.33333333333333</v>
      </c>
    </row>
    <row r="202" spans="1:4" ht="16.5" customHeight="1">
      <c r="A202" s="148" t="s">
        <v>102</v>
      </c>
      <c r="B202" s="149">
        <v>129</v>
      </c>
      <c r="C202" s="183">
        <v>4</v>
      </c>
      <c r="D202" s="154">
        <f t="shared" si="3"/>
        <v>3225</v>
      </c>
    </row>
    <row r="203" spans="1:4" ht="16.5" customHeight="1">
      <c r="A203" s="148" t="s">
        <v>206</v>
      </c>
      <c r="B203" s="149">
        <v>3239</v>
      </c>
      <c r="C203" s="183">
        <v>3743</v>
      </c>
      <c r="D203" s="154">
        <f t="shared" si="3"/>
        <v>86.53486508148544</v>
      </c>
    </row>
    <row r="204" spans="1:4" ht="16.5" customHeight="1">
      <c r="A204" s="148" t="s">
        <v>207</v>
      </c>
      <c r="B204" s="149">
        <f>SUM(B205:B211)</f>
        <v>3816</v>
      </c>
      <c r="C204" s="183">
        <f>SUM(C205:C211)</f>
        <v>3669</v>
      </c>
      <c r="D204" s="154">
        <f t="shared" si="3"/>
        <v>104.00654129190514</v>
      </c>
    </row>
    <row r="205" spans="1:4" ht="16.5" customHeight="1">
      <c r="A205" s="148" t="s">
        <v>93</v>
      </c>
      <c r="B205" s="149">
        <v>2631</v>
      </c>
      <c r="C205" s="183">
        <v>2427</v>
      </c>
      <c r="D205" s="154">
        <f t="shared" si="3"/>
        <v>108.4054388133498</v>
      </c>
    </row>
    <row r="206" spans="1:4" ht="16.5" customHeight="1">
      <c r="A206" s="148" t="s">
        <v>94</v>
      </c>
      <c r="B206" s="149">
        <v>386</v>
      </c>
      <c r="C206" s="183">
        <v>531</v>
      </c>
      <c r="D206" s="154">
        <f t="shared" si="3"/>
        <v>72.69303201506591</v>
      </c>
    </row>
    <row r="207" spans="1:4" ht="16.5" customHeight="1">
      <c r="A207" s="148" t="s">
        <v>95</v>
      </c>
      <c r="B207" s="149">
        <v>0</v>
      </c>
      <c r="C207" s="183">
        <v>8</v>
      </c>
      <c r="D207" s="154">
        <f t="shared" si="3"/>
        <v>0</v>
      </c>
    </row>
    <row r="208" spans="1:4" ht="16.5" customHeight="1">
      <c r="A208" s="148" t="s">
        <v>208</v>
      </c>
      <c r="B208" s="149">
        <v>316</v>
      </c>
      <c r="C208" s="183">
        <v>252</v>
      </c>
      <c r="D208" s="154">
        <f t="shared" si="3"/>
        <v>125.39682539682539</v>
      </c>
    </row>
    <row r="209" spans="1:4" ht="16.5" customHeight="1">
      <c r="A209" s="148" t="s">
        <v>209</v>
      </c>
      <c r="B209" s="149">
        <v>96</v>
      </c>
      <c r="C209" s="183"/>
      <c r="D209" s="154" t="e">
        <f t="shared" si="3"/>
        <v>#DIV/0!</v>
      </c>
    </row>
    <row r="210" spans="1:4" ht="16.5" customHeight="1">
      <c r="A210" s="148" t="s">
        <v>102</v>
      </c>
      <c r="B210" s="149">
        <v>0</v>
      </c>
      <c r="C210" s="183">
        <v>0</v>
      </c>
      <c r="D210" s="154" t="e">
        <f t="shared" si="3"/>
        <v>#DIV/0!</v>
      </c>
    </row>
    <row r="211" spans="1:4" ht="16.5" customHeight="1">
      <c r="A211" s="148" t="s">
        <v>210</v>
      </c>
      <c r="B211" s="149">
        <v>387</v>
      </c>
      <c r="C211" s="183">
        <v>451</v>
      </c>
      <c r="D211" s="154">
        <f t="shared" si="3"/>
        <v>85.80931263858092</v>
      </c>
    </row>
    <row r="212" spans="1:4" ht="16.5" customHeight="1">
      <c r="A212" s="148" t="s">
        <v>211</v>
      </c>
      <c r="B212" s="149">
        <f>SUM(B213:B217)</f>
        <v>227</v>
      </c>
      <c r="C212" s="183">
        <f>SUM(C213:C217)</f>
        <v>210</v>
      </c>
      <c r="D212" s="154">
        <f t="shared" si="3"/>
        <v>108.09523809523809</v>
      </c>
    </row>
    <row r="213" spans="1:4" ht="16.5" customHeight="1">
      <c r="A213" s="148" t="s">
        <v>93</v>
      </c>
      <c r="B213" s="149">
        <v>45</v>
      </c>
      <c r="C213" s="183">
        <v>46</v>
      </c>
      <c r="D213" s="154">
        <f t="shared" si="3"/>
        <v>97.82608695652173</v>
      </c>
    </row>
    <row r="214" spans="1:4" ht="16.5" customHeight="1">
      <c r="A214" s="148" t="s">
        <v>94</v>
      </c>
      <c r="B214" s="149">
        <v>78</v>
      </c>
      <c r="C214" s="183">
        <v>61</v>
      </c>
      <c r="D214" s="154">
        <f t="shared" si="3"/>
        <v>127.86885245901641</v>
      </c>
    </row>
    <row r="215" spans="1:4" ht="16.5" customHeight="1">
      <c r="A215" s="148" t="s">
        <v>95</v>
      </c>
      <c r="B215" s="149">
        <v>0</v>
      </c>
      <c r="C215" s="183">
        <v>0</v>
      </c>
      <c r="D215" s="154" t="e">
        <f t="shared" si="3"/>
        <v>#DIV/0!</v>
      </c>
    </row>
    <row r="216" spans="1:4" ht="16.5" customHeight="1">
      <c r="A216" s="148" t="s">
        <v>102</v>
      </c>
      <c r="B216" s="149">
        <v>0</v>
      </c>
      <c r="C216" s="183">
        <v>0</v>
      </c>
      <c r="D216" s="154" t="e">
        <f t="shared" si="3"/>
        <v>#DIV/0!</v>
      </c>
    </row>
    <row r="217" spans="1:4" ht="16.5" customHeight="1">
      <c r="A217" s="148" t="s">
        <v>212</v>
      </c>
      <c r="B217" s="149">
        <v>104</v>
      </c>
      <c r="C217" s="183">
        <v>103</v>
      </c>
      <c r="D217" s="154">
        <f t="shared" si="3"/>
        <v>100.97087378640776</v>
      </c>
    </row>
    <row r="218" spans="1:4" ht="16.5" customHeight="1">
      <c r="A218" s="148" t="s">
        <v>213</v>
      </c>
      <c r="B218" s="149">
        <f>SUM(B219:B223)</f>
        <v>4111</v>
      </c>
      <c r="C218" s="183">
        <f>SUM(C219:C223)</f>
        <v>4752</v>
      </c>
      <c r="D218" s="154">
        <f aca="true" t="shared" si="4" ref="D218:D281">B218/C218*100</f>
        <v>86.51094276094277</v>
      </c>
    </row>
    <row r="219" spans="1:4" ht="16.5" customHeight="1">
      <c r="A219" s="148" t="s">
        <v>93</v>
      </c>
      <c r="B219" s="149">
        <v>2039</v>
      </c>
      <c r="C219" s="183">
        <v>1687</v>
      </c>
      <c r="D219" s="154">
        <f t="shared" si="4"/>
        <v>120.86544161232958</v>
      </c>
    </row>
    <row r="220" spans="1:4" ht="16.5" customHeight="1">
      <c r="A220" s="148" t="s">
        <v>94</v>
      </c>
      <c r="B220" s="149">
        <v>928</v>
      </c>
      <c r="C220" s="183">
        <v>1027</v>
      </c>
      <c r="D220" s="154">
        <f t="shared" si="4"/>
        <v>90.36027263875364</v>
      </c>
    </row>
    <row r="221" spans="1:4" ht="16.5" customHeight="1">
      <c r="A221" s="148" t="s">
        <v>95</v>
      </c>
      <c r="B221" s="149">
        <v>64</v>
      </c>
      <c r="C221" s="183">
        <v>37</v>
      </c>
      <c r="D221" s="154">
        <f t="shared" si="4"/>
        <v>172.97297297297297</v>
      </c>
    </row>
    <row r="222" spans="1:4" ht="16.5" customHeight="1">
      <c r="A222" s="148" t="s">
        <v>102</v>
      </c>
      <c r="B222" s="149">
        <v>44</v>
      </c>
      <c r="C222" s="183">
        <v>0</v>
      </c>
      <c r="D222" s="154" t="e">
        <f t="shared" si="4"/>
        <v>#DIV/0!</v>
      </c>
    </row>
    <row r="223" spans="1:4" ht="16.5" customHeight="1">
      <c r="A223" s="148" t="s">
        <v>214</v>
      </c>
      <c r="B223" s="149">
        <v>1036</v>
      </c>
      <c r="C223" s="183">
        <v>2001</v>
      </c>
      <c r="D223" s="154">
        <f t="shared" si="4"/>
        <v>51.77411294352824</v>
      </c>
    </row>
    <row r="224" spans="1:4" ht="16.5" customHeight="1">
      <c r="A224" s="148" t="s">
        <v>215</v>
      </c>
      <c r="B224" s="149">
        <v>666</v>
      </c>
      <c r="C224" s="183"/>
      <c r="D224" s="154" t="e">
        <f t="shared" si="4"/>
        <v>#DIV/0!</v>
      </c>
    </row>
    <row r="225" spans="1:4" ht="16.5" customHeight="1">
      <c r="A225" s="148" t="s">
        <v>93</v>
      </c>
      <c r="B225" s="149">
        <v>290</v>
      </c>
      <c r="C225" s="183"/>
      <c r="D225" s="154" t="e">
        <f t="shared" si="4"/>
        <v>#DIV/0!</v>
      </c>
    </row>
    <row r="226" spans="1:4" ht="16.5" customHeight="1">
      <c r="A226" s="148" t="s">
        <v>94</v>
      </c>
      <c r="B226" s="149">
        <v>107</v>
      </c>
      <c r="C226" s="183"/>
      <c r="D226" s="154" t="e">
        <f t="shared" si="4"/>
        <v>#DIV/0!</v>
      </c>
    </row>
    <row r="227" spans="1:4" ht="16.5" customHeight="1">
      <c r="A227" s="148" t="s">
        <v>95</v>
      </c>
      <c r="B227" s="149">
        <v>0</v>
      </c>
      <c r="C227" s="183"/>
      <c r="D227" s="154" t="e">
        <f t="shared" si="4"/>
        <v>#DIV/0!</v>
      </c>
    </row>
    <row r="228" spans="1:4" ht="16.5" customHeight="1">
      <c r="A228" s="148" t="s">
        <v>102</v>
      </c>
      <c r="B228" s="149">
        <v>0</v>
      </c>
      <c r="C228" s="183"/>
      <c r="D228" s="154" t="e">
        <f t="shared" si="4"/>
        <v>#DIV/0!</v>
      </c>
    </row>
    <row r="229" spans="1:4" ht="16.5" customHeight="1">
      <c r="A229" s="148" t="s">
        <v>216</v>
      </c>
      <c r="B229" s="149">
        <v>269</v>
      </c>
      <c r="C229" s="183"/>
      <c r="D229" s="154" t="e">
        <f t="shared" si="4"/>
        <v>#DIV/0!</v>
      </c>
    </row>
    <row r="230" spans="1:4" ht="16.5" customHeight="1">
      <c r="A230" s="148" t="s">
        <v>217</v>
      </c>
      <c r="B230" s="149">
        <v>36541</v>
      </c>
      <c r="C230" s="183">
        <f>SUM(C231:C246)</f>
        <v>39179</v>
      </c>
      <c r="D230" s="154">
        <f t="shared" si="4"/>
        <v>93.26680109242196</v>
      </c>
    </row>
    <row r="231" spans="1:4" ht="16.5" customHeight="1">
      <c r="A231" s="148" t="s">
        <v>93</v>
      </c>
      <c r="B231" s="149">
        <v>23973</v>
      </c>
      <c r="C231" s="183">
        <v>24915</v>
      </c>
      <c r="D231" s="154">
        <f t="shared" si="4"/>
        <v>96.21914509331728</v>
      </c>
    </row>
    <row r="232" spans="1:4" ht="16.5" customHeight="1">
      <c r="A232" s="148" t="s">
        <v>94</v>
      </c>
      <c r="B232" s="149">
        <v>3206</v>
      </c>
      <c r="C232" s="183">
        <v>4582</v>
      </c>
      <c r="D232" s="154">
        <f t="shared" si="4"/>
        <v>69.96944565691837</v>
      </c>
    </row>
    <row r="233" spans="1:4" ht="16.5" customHeight="1">
      <c r="A233" s="148" t="s">
        <v>95</v>
      </c>
      <c r="B233" s="149">
        <v>40</v>
      </c>
      <c r="C233" s="183"/>
      <c r="D233" s="154" t="e">
        <f t="shared" si="4"/>
        <v>#DIV/0!</v>
      </c>
    </row>
    <row r="234" spans="1:4" ht="16.5" customHeight="1">
      <c r="A234" s="148" t="s">
        <v>218</v>
      </c>
      <c r="B234" s="149">
        <v>1567</v>
      </c>
      <c r="C234" s="183"/>
      <c r="D234" s="154" t="e">
        <f t="shared" si="4"/>
        <v>#DIV/0!</v>
      </c>
    </row>
    <row r="235" spans="1:4" ht="16.5" customHeight="1">
      <c r="A235" s="148" t="s">
        <v>219</v>
      </c>
      <c r="B235" s="149">
        <v>802</v>
      </c>
      <c r="C235" s="183"/>
      <c r="D235" s="154" t="e">
        <f t="shared" si="4"/>
        <v>#DIV/0!</v>
      </c>
    </row>
    <row r="236" spans="1:4" ht="16.5" customHeight="1">
      <c r="A236" s="148" t="s">
        <v>220</v>
      </c>
      <c r="B236" s="149">
        <v>218</v>
      </c>
      <c r="C236" s="183">
        <v>163</v>
      </c>
      <c r="D236" s="154">
        <f t="shared" si="4"/>
        <v>133.74233128834356</v>
      </c>
    </row>
    <row r="237" spans="1:4" ht="16.5" customHeight="1">
      <c r="A237" s="148" t="s">
        <v>221</v>
      </c>
      <c r="B237" s="149">
        <v>61</v>
      </c>
      <c r="C237" s="183"/>
      <c r="D237" s="154" t="e">
        <f t="shared" si="4"/>
        <v>#DIV/0!</v>
      </c>
    </row>
    <row r="238" spans="1:4" ht="16.5" customHeight="1">
      <c r="A238" s="148" t="s">
        <v>134</v>
      </c>
      <c r="B238" s="149">
        <v>55</v>
      </c>
      <c r="C238" s="183">
        <v>62</v>
      </c>
      <c r="D238" s="154">
        <f t="shared" si="4"/>
        <v>88.70967741935483</v>
      </c>
    </row>
    <row r="239" spans="1:4" ht="16.5" customHeight="1">
      <c r="A239" s="148" t="s">
        <v>222</v>
      </c>
      <c r="B239" s="149">
        <v>683</v>
      </c>
      <c r="C239" s="183"/>
      <c r="D239" s="154" t="e">
        <f t="shared" si="4"/>
        <v>#DIV/0!</v>
      </c>
    </row>
    <row r="240" spans="1:4" ht="16.5" customHeight="1">
      <c r="A240" s="148" t="s">
        <v>223</v>
      </c>
      <c r="B240" s="149">
        <v>0</v>
      </c>
      <c r="C240" s="183"/>
      <c r="D240" s="154" t="e">
        <f t="shared" si="4"/>
        <v>#DIV/0!</v>
      </c>
    </row>
    <row r="241" spans="1:4" ht="16.5" customHeight="1">
      <c r="A241" s="148" t="s">
        <v>224</v>
      </c>
      <c r="B241" s="149">
        <v>42</v>
      </c>
      <c r="C241" s="183">
        <v>51</v>
      </c>
      <c r="D241" s="154">
        <f t="shared" si="4"/>
        <v>82.35294117647058</v>
      </c>
    </row>
    <row r="242" spans="1:4" ht="16.5" customHeight="1">
      <c r="A242" s="148" t="s">
        <v>225</v>
      </c>
      <c r="B242" s="149">
        <v>710</v>
      </c>
      <c r="C242" s="149">
        <v>84</v>
      </c>
      <c r="D242" s="154">
        <f t="shared" si="4"/>
        <v>845.2380952380953</v>
      </c>
    </row>
    <row r="243" spans="1:4" ht="16.5" customHeight="1">
      <c r="A243" s="148" t="s">
        <v>226</v>
      </c>
      <c r="B243" s="149">
        <v>78</v>
      </c>
      <c r="C243" s="149"/>
      <c r="D243" s="154" t="e">
        <f t="shared" si="4"/>
        <v>#DIV/0!</v>
      </c>
    </row>
    <row r="244" spans="1:4" ht="16.5" customHeight="1">
      <c r="A244" s="148" t="s">
        <v>227</v>
      </c>
      <c r="B244" s="149">
        <v>44</v>
      </c>
      <c r="C244" s="149">
        <v>5</v>
      </c>
      <c r="D244" s="154">
        <f t="shared" si="4"/>
        <v>880.0000000000001</v>
      </c>
    </row>
    <row r="245" spans="1:4" ht="16.5" customHeight="1">
      <c r="A245" s="148" t="s">
        <v>102</v>
      </c>
      <c r="B245" s="149">
        <v>1395</v>
      </c>
      <c r="C245" s="183">
        <v>1518</v>
      </c>
      <c r="D245" s="154">
        <f t="shared" si="4"/>
        <v>91.89723320158103</v>
      </c>
    </row>
    <row r="246" spans="1:4" ht="16.5" customHeight="1">
      <c r="A246" s="148" t="s">
        <v>228</v>
      </c>
      <c r="B246" s="149">
        <v>3667</v>
      </c>
      <c r="C246" s="183">
        <v>7799</v>
      </c>
      <c r="D246" s="154">
        <f t="shared" si="4"/>
        <v>47.01884857032953</v>
      </c>
    </row>
    <row r="247" spans="1:4" ht="16.5" customHeight="1">
      <c r="A247" s="148" t="s">
        <v>229</v>
      </c>
      <c r="B247" s="149">
        <v>45772</v>
      </c>
      <c r="C247" s="183">
        <f>SUM(C248:C249)</f>
        <v>35746</v>
      </c>
      <c r="D247" s="154">
        <f t="shared" si="4"/>
        <v>128.0478934705981</v>
      </c>
    </row>
    <row r="248" spans="1:4" ht="16.5" customHeight="1">
      <c r="A248" s="148" t="s">
        <v>230</v>
      </c>
      <c r="B248" s="149">
        <v>99</v>
      </c>
      <c r="C248" s="183">
        <v>60</v>
      </c>
      <c r="D248" s="154">
        <f t="shared" si="4"/>
        <v>165</v>
      </c>
    </row>
    <row r="249" spans="1:4" ht="16.5" customHeight="1">
      <c r="A249" s="148" t="s">
        <v>231</v>
      </c>
      <c r="B249" s="149">
        <v>45673</v>
      </c>
      <c r="C249" s="183">
        <v>35686</v>
      </c>
      <c r="D249" s="154">
        <f t="shared" si="4"/>
        <v>127.98576472566272</v>
      </c>
    </row>
    <row r="250" spans="1:4" ht="16.5" customHeight="1">
      <c r="A250" s="148" t="s">
        <v>232</v>
      </c>
      <c r="B250" s="149">
        <v>0</v>
      </c>
      <c r="C250" s="183"/>
      <c r="D250" s="154" t="e">
        <f t="shared" si="4"/>
        <v>#DIV/0!</v>
      </c>
    </row>
    <row r="251" spans="1:4" ht="16.5" customHeight="1">
      <c r="A251" s="148" t="s">
        <v>233</v>
      </c>
      <c r="B251" s="149">
        <v>0</v>
      </c>
      <c r="C251" s="183"/>
      <c r="D251" s="154" t="e">
        <f t="shared" si="4"/>
        <v>#DIV/0!</v>
      </c>
    </row>
    <row r="252" spans="1:4" ht="16.5" customHeight="1">
      <c r="A252" s="148" t="s">
        <v>93</v>
      </c>
      <c r="B252" s="149">
        <v>0</v>
      </c>
      <c r="C252" s="183"/>
      <c r="D252" s="154" t="e">
        <f t="shared" si="4"/>
        <v>#DIV/0!</v>
      </c>
    </row>
    <row r="253" spans="1:4" ht="16.5" customHeight="1">
      <c r="A253" s="148" t="s">
        <v>94</v>
      </c>
      <c r="B253" s="149">
        <v>0</v>
      </c>
      <c r="C253" s="183"/>
      <c r="D253" s="154" t="e">
        <f t="shared" si="4"/>
        <v>#DIV/0!</v>
      </c>
    </row>
    <row r="254" spans="1:4" ht="16.5" customHeight="1">
      <c r="A254" s="148" t="s">
        <v>95</v>
      </c>
      <c r="B254" s="149">
        <v>0</v>
      </c>
      <c r="C254" s="183"/>
      <c r="D254" s="154" t="e">
        <f t="shared" si="4"/>
        <v>#DIV/0!</v>
      </c>
    </row>
    <row r="255" spans="1:4" ht="16.5" customHeight="1">
      <c r="A255" s="148" t="s">
        <v>200</v>
      </c>
      <c r="B255" s="149">
        <v>0</v>
      </c>
      <c r="C255" s="183"/>
      <c r="D255" s="154" t="e">
        <f t="shared" si="4"/>
        <v>#DIV/0!</v>
      </c>
    </row>
    <row r="256" spans="1:4" ht="16.5" customHeight="1">
      <c r="A256" s="148" t="s">
        <v>102</v>
      </c>
      <c r="B256" s="149">
        <v>0</v>
      </c>
      <c r="C256" s="183"/>
      <c r="D256" s="154" t="e">
        <f t="shared" si="4"/>
        <v>#DIV/0!</v>
      </c>
    </row>
    <row r="257" spans="1:4" ht="16.5" customHeight="1">
      <c r="A257" s="148" t="s">
        <v>234</v>
      </c>
      <c r="B257" s="149">
        <v>0</v>
      </c>
      <c r="C257" s="183"/>
      <c r="D257" s="154" t="e">
        <f t="shared" si="4"/>
        <v>#DIV/0!</v>
      </c>
    </row>
    <row r="258" spans="1:4" ht="16.5" customHeight="1">
      <c r="A258" s="148" t="s">
        <v>235</v>
      </c>
      <c r="B258" s="149">
        <v>0</v>
      </c>
      <c r="C258" s="183"/>
      <c r="D258" s="154" t="e">
        <f t="shared" si="4"/>
        <v>#DIV/0!</v>
      </c>
    </row>
    <row r="259" spans="1:4" ht="16.5" customHeight="1">
      <c r="A259" s="148" t="s">
        <v>236</v>
      </c>
      <c r="B259" s="149">
        <v>0</v>
      </c>
      <c r="C259" s="183"/>
      <c r="D259" s="154" t="e">
        <f t="shared" si="4"/>
        <v>#DIV/0!</v>
      </c>
    </row>
    <row r="260" spans="1:4" ht="16.5" customHeight="1">
      <c r="A260" s="148" t="s">
        <v>237</v>
      </c>
      <c r="B260" s="149">
        <v>0</v>
      </c>
      <c r="C260" s="183"/>
      <c r="D260" s="154" t="e">
        <f t="shared" si="4"/>
        <v>#DIV/0!</v>
      </c>
    </row>
    <row r="261" spans="1:4" ht="16.5" customHeight="1">
      <c r="A261" s="148" t="s">
        <v>238</v>
      </c>
      <c r="B261" s="149">
        <v>0</v>
      </c>
      <c r="C261" s="183"/>
      <c r="D261" s="154" t="e">
        <f t="shared" si="4"/>
        <v>#DIV/0!</v>
      </c>
    </row>
    <row r="262" spans="1:4" ht="16.5" customHeight="1">
      <c r="A262" s="148" t="s">
        <v>239</v>
      </c>
      <c r="B262" s="149">
        <v>0</v>
      </c>
      <c r="C262" s="183"/>
      <c r="D262" s="154" t="e">
        <f t="shared" si="4"/>
        <v>#DIV/0!</v>
      </c>
    </row>
    <row r="263" spans="1:4" ht="16.5" customHeight="1">
      <c r="A263" s="148" t="s">
        <v>240</v>
      </c>
      <c r="B263" s="149">
        <v>0</v>
      </c>
      <c r="C263" s="183"/>
      <c r="D263" s="154" t="e">
        <f t="shared" si="4"/>
        <v>#DIV/0!</v>
      </c>
    </row>
    <row r="264" spans="1:4" ht="16.5" customHeight="1">
      <c r="A264" s="148" t="s">
        <v>241</v>
      </c>
      <c r="B264" s="149">
        <v>0</v>
      </c>
      <c r="C264" s="183"/>
      <c r="D264" s="154" t="e">
        <f t="shared" si="4"/>
        <v>#DIV/0!</v>
      </c>
    </row>
    <row r="265" spans="1:4" ht="16.5" customHeight="1">
      <c r="A265" s="148" t="s">
        <v>242</v>
      </c>
      <c r="B265" s="149">
        <v>0</v>
      </c>
      <c r="C265" s="183"/>
      <c r="D265" s="154" t="e">
        <f t="shared" si="4"/>
        <v>#DIV/0!</v>
      </c>
    </row>
    <row r="266" spans="1:4" ht="16.5" customHeight="1">
      <c r="A266" s="148" t="s">
        <v>243</v>
      </c>
      <c r="B266" s="149">
        <v>0</v>
      </c>
      <c r="C266" s="183"/>
      <c r="D266" s="154" t="e">
        <f t="shared" si="4"/>
        <v>#DIV/0!</v>
      </c>
    </row>
    <row r="267" spans="1:4" ht="16.5" customHeight="1">
      <c r="A267" s="148" t="s">
        <v>244</v>
      </c>
      <c r="B267" s="149">
        <v>0</v>
      </c>
      <c r="C267" s="183"/>
      <c r="D267" s="154" t="e">
        <f t="shared" si="4"/>
        <v>#DIV/0!</v>
      </c>
    </row>
    <row r="268" spans="1:4" ht="16.5" customHeight="1">
      <c r="A268" s="148" t="s">
        <v>245</v>
      </c>
      <c r="B268" s="149">
        <v>0</v>
      </c>
      <c r="C268" s="183"/>
      <c r="D268" s="154" t="e">
        <f t="shared" si="4"/>
        <v>#DIV/0!</v>
      </c>
    </row>
    <row r="269" spans="1:4" ht="16.5" customHeight="1">
      <c r="A269" s="148" t="s">
        <v>246</v>
      </c>
      <c r="B269" s="149">
        <v>0</v>
      </c>
      <c r="C269" s="183"/>
      <c r="D269" s="154" t="e">
        <f t="shared" si="4"/>
        <v>#DIV/0!</v>
      </c>
    </row>
    <row r="270" spans="1:4" ht="16.5" customHeight="1">
      <c r="A270" s="148" t="s">
        <v>247</v>
      </c>
      <c r="B270" s="149">
        <v>0</v>
      </c>
      <c r="C270" s="183"/>
      <c r="D270" s="154" t="e">
        <f t="shared" si="4"/>
        <v>#DIV/0!</v>
      </c>
    </row>
    <row r="271" spans="1:4" ht="16.5" customHeight="1">
      <c r="A271" s="148" t="s">
        <v>248</v>
      </c>
      <c r="B271" s="149">
        <v>0</v>
      </c>
      <c r="C271" s="183"/>
      <c r="D271" s="154" t="e">
        <f t="shared" si="4"/>
        <v>#DIV/0!</v>
      </c>
    </row>
    <row r="272" spans="1:4" ht="16.5" customHeight="1">
      <c r="A272" s="148" t="s">
        <v>249</v>
      </c>
      <c r="B272" s="149">
        <v>0</v>
      </c>
      <c r="C272" s="183"/>
      <c r="D272" s="154" t="e">
        <f t="shared" si="4"/>
        <v>#DIV/0!</v>
      </c>
    </row>
    <row r="273" spans="1:4" ht="16.5" customHeight="1">
      <c r="A273" s="148" t="s">
        <v>250</v>
      </c>
      <c r="B273" s="149">
        <v>0</v>
      </c>
      <c r="C273" s="183"/>
      <c r="D273" s="154" t="e">
        <f t="shared" si="4"/>
        <v>#DIV/0!</v>
      </c>
    </row>
    <row r="274" spans="1:4" ht="16.5" customHeight="1">
      <c r="A274" s="148" t="s">
        <v>251</v>
      </c>
      <c r="B274" s="149">
        <v>0</v>
      </c>
      <c r="C274" s="183"/>
      <c r="D274" s="154" t="e">
        <f t="shared" si="4"/>
        <v>#DIV/0!</v>
      </c>
    </row>
    <row r="275" spans="1:4" ht="16.5" customHeight="1">
      <c r="A275" s="148" t="s">
        <v>252</v>
      </c>
      <c r="B275" s="149">
        <v>0</v>
      </c>
      <c r="C275" s="183"/>
      <c r="D275" s="154" t="e">
        <f t="shared" si="4"/>
        <v>#DIV/0!</v>
      </c>
    </row>
    <row r="276" spans="1:4" ht="16.5" customHeight="1">
      <c r="A276" s="148" t="s">
        <v>253</v>
      </c>
      <c r="B276" s="149">
        <v>0</v>
      </c>
      <c r="C276" s="183"/>
      <c r="D276" s="154" t="e">
        <f t="shared" si="4"/>
        <v>#DIV/0!</v>
      </c>
    </row>
    <row r="277" spans="1:4" ht="16.5" customHeight="1">
      <c r="A277" s="148" t="s">
        <v>254</v>
      </c>
      <c r="B277" s="149">
        <v>0</v>
      </c>
      <c r="C277" s="183"/>
      <c r="D277" s="154" t="e">
        <f t="shared" si="4"/>
        <v>#DIV/0!</v>
      </c>
    </row>
    <row r="278" spans="1:4" ht="16.5" customHeight="1">
      <c r="A278" s="148" t="s">
        <v>255</v>
      </c>
      <c r="B278" s="149">
        <v>0</v>
      </c>
      <c r="C278" s="183"/>
      <c r="D278" s="154" t="e">
        <f t="shared" si="4"/>
        <v>#DIV/0!</v>
      </c>
    </row>
    <row r="279" spans="1:4" ht="16.5" customHeight="1">
      <c r="A279" s="148" t="s">
        <v>256</v>
      </c>
      <c r="B279" s="149">
        <v>0</v>
      </c>
      <c r="C279" s="183"/>
      <c r="D279" s="154" t="e">
        <f t="shared" si="4"/>
        <v>#DIV/0!</v>
      </c>
    </row>
    <row r="280" spans="1:4" ht="16.5" customHeight="1">
      <c r="A280" s="148" t="s">
        <v>257</v>
      </c>
      <c r="B280" s="149">
        <v>0</v>
      </c>
      <c r="C280" s="183"/>
      <c r="D280" s="154" t="e">
        <f t="shared" si="4"/>
        <v>#DIV/0!</v>
      </c>
    </row>
    <row r="281" spans="1:4" ht="16.5" customHeight="1">
      <c r="A281" s="148" t="s">
        <v>258</v>
      </c>
      <c r="B281" s="149">
        <v>0</v>
      </c>
      <c r="C281" s="183"/>
      <c r="D281" s="154" t="e">
        <f t="shared" si="4"/>
        <v>#DIV/0!</v>
      </c>
    </row>
    <row r="282" spans="1:4" ht="16.5" customHeight="1">
      <c r="A282" s="148" t="s">
        <v>93</v>
      </c>
      <c r="B282" s="149">
        <v>0</v>
      </c>
      <c r="C282" s="183"/>
      <c r="D282" s="154" t="e">
        <f aca="true" t="shared" si="5" ref="D282:D345">B282/C282*100</f>
        <v>#DIV/0!</v>
      </c>
    </row>
    <row r="283" spans="1:4" ht="16.5" customHeight="1">
      <c r="A283" s="148" t="s">
        <v>94</v>
      </c>
      <c r="B283" s="149">
        <v>0</v>
      </c>
      <c r="C283" s="183"/>
      <c r="D283" s="154" t="e">
        <f t="shared" si="5"/>
        <v>#DIV/0!</v>
      </c>
    </row>
    <row r="284" spans="1:4" ht="16.5" customHeight="1">
      <c r="A284" s="148" t="s">
        <v>95</v>
      </c>
      <c r="B284" s="149">
        <v>0</v>
      </c>
      <c r="C284" s="183"/>
      <c r="D284" s="154" t="e">
        <f t="shared" si="5"/>
        <v>#DIV/0!</v>
      </c>
    </row>
    <row r="285" spans="1:4" ht="16.5" customHeight="1">
      <c r="A285" s="148" t="s">
        <v>102</v>
      </c>
      <c r="B285" s="149">
        <v>0</v>
      </c>
      <c r="C285" s="149"/>
      <c r="D285" s="154" t="e">
        <f t="shared" si="5"/>
        <v>#DIV/0!</v>
      </c>
    </row>
    <row r="286" spans="1:4" ht="16.5" customHeight="1">
      <c r="A286" s="148" t="s">
        <v>259</v>
      </c>
      <c r="B286" s="149">
        <v>0</v>
      </c>
      <c r="C286" s="149"/>
      <c r="D286" s="154" t="e">
        <f t="shared" si="5"/>
        <v>#DIV/0!</v>
      </c>
    </row>
    <row r="287" spans="1:4" ht="16.5" customHeight="1">
      <c r="A287" s="148" t="s">
        <v>260</v>
      </c>
      <c r="B287" s="149">
        <v>0</v>
      </c>
      <c r="C287" s="149"/>
      <c r="D287" s="154" t="e">
        <f t="shared" si="5"/>
        <v>#DIV/0!</v>
      </c>
    </row>
    <row r="288" spans="1:4" ht="16.5" customHeight="1">
      <c r="A288" s="148" t="s">
        <v>261</v>
      </c>
      <c r="B288" s="149">
        <v>0</v>
      </c>
      <c r="C288" s="149"/>
      <c r="D288" s="154" t="e">
        <f t="shared" si="5"/>
        <v>#DIV/0!</v>
      </c>
    </row>
    <row r="289" spans="1:4" ht="16.5" customHeight="1">
      <c r="A289" s="148" t="s">
        <v>262</v>
      </c>
      <c r="B289" s="149">
        <v>11861</v>
      </c>
      <c r="C289" s="149">
        <f>SUM(C290,C292,C294,C296,C307)</f>
        <v>9608</v>
      </c>
      <c r="D289" s="154">
        <f t="shared" si="5"/>
        <v>123.44920899250624</v>
      </c>
    </row>
    <row r="290" spans="1:4" ht="16.5" customHeight="1">
      <c r="A290" s="148" t="s">
        <v>263</v>
      </c>
      <c r="B290" s="149">
        <v>0</v>
      </c>
      <c r="C290" s="149"/>
      <c r="D290" s="154" t="e">
        <f t="shared" si="5"/>
        <v>#DIV/0!</v>
      </c>
    </row>
    <row r="291" spans="1:4" ht="16.5" customHeight="1">
      <c r="A291" s="148" t="s">
        <v>264</v>
      </c>
      <c r="B291" s="149">
        <v>0</v>
      </c>
      <c r="C291" s="149"/>
      <c r="D291" s="154" t="e">
        <f t="shared" si="5"/>
        <v>#DIV/0!</v>
      </c>
    </row>
    <row r="292" spans="1:4" ht="16.5" customHeight="1">
      <c r="A292" s="148" t="s">
        <v>265</v>
      </c>
      <c r="B292" s="149">
        <v>0</v>
      </c>
      <c r="C292" s="149"/>
      <c r="D292" s="154" t="e">
        <f t="shared" si="5"/>
        <v>#DIV/0!</v>
      </c>
    </row>
    <row r="293" spans="1:4" ht="16.5" customHeight="1">
      <c r="A293" s="148" t="s">
        <v>266</v>
      </c>
      <c r="B293" s="149">
        <v>0</v>
      </c>
      <c r="C293" s="149"/>
      <c r="D293" s="154" t="e">
        <f t="shared" si="5"/>
        <v>#DIV/0!</v>
      </c>
    </row>
    <row r="294" spans="1:4" ht="16.5" customHeight="1">
      <c r="A294" s="148" t="s">
        <v>267</v>
      </c>
      <c r="B294" s="149">
        <v>0</v>
      </c>
      <c r="C294" s="149"/>
      <c r="D294" s="154" t="e">
        <f t="shared" si="5"/>
        <v>#DIV/0!</v>
      </c>
    </row>
    <row r="295" spans="1:4" ht="16.5" customHeight="1">
      <c r="A295" s="148" t="s">
        <v>268</v>
      </c>
      <c r="B295" s="149">
        <v>0</v>
      </c>
      <c r="C295" s="149"/>
      <c r="D295" s="154" t="e">
        <f t="shared" si="5"/>
        <v>#DIV/0!</v>
      </c>
    </row>
    <row r="296" spans="1:4" ht="16.5" customHeight="1">
      <c r="A296" s="148" t="s">
        <v>269</v>
      </c>
      <c r="B296" s="149">
        <v>9060</v>
      </c>
      <c r="C296" s="149">
        <v>7789</v>
      </c>
      <c r="D296" s="154">
        <f t="shared" si="5"/>
        <v>116.31788419566054</v>
      </c>
    </row>
    <row r="297" spans="1:4" ht="16.5" customHeight="1">
      <c r="A297" s="148" t="s">
        <v>270</v>
      </c>
      <c r="B297" s="149">
        <v>795</v>
      </c>
      <c r="C297" s="149">
        <v>243</v>
      </c>
      <c r="D297" s="154">
        <f t="shared" si="5"/>
        <v>327.1604938271605</v>
      </c>
    </row>
    <row r="298" spans="1:4" ht="16.5" customHeight="1">
      <c r="A298" s="148" t="s">
        <v>271</v>
      </c>
      <c r="B298" s="149">
        <v>0</v>
      </c>
      <c r="C298" s="149">
        <v>2</v>
      </c>
      <c r="D298" s="154">
        <f t="shared" si="5"/>
        <v>0</v>
      </c>
    </row>
    <row r="299" spans="1:4" ht="16.5" customHeight="1">
      <c r="A299" s="148" t="s">
        <v>272</v>
      </c>
      <c r="B299" s="149">
        <v>7194</v>
      </c>
      <c r="C299" s="149">
        <v>6816</v>
      </c>
      <c r="D299" s="154">
        <f t="shared" si="5"/>
        <v>105.54577464788733</v>
      </c>
    </row>
    <row r="300" spans="1:4" ht="16.5" customHeight="1">
      <c r="A300" s="148" t="s">
        <v>273</v>
      </c>
      <c r="B300" s="149">
        <v>0</v>
      </c>
      <c r="C300" s="149">
        <v>6</v>
      </c>
      <c r="D300" s="154">
        <f t="shared" si="5"/>
        <v>0</v>
      </c>
    </row>
    <row r="301" spans="1:4" ht="16.5" customHeight="1">
      <c r="A301" s="148" t="s">
        <v>274</v>
      </c>
      <c r="B301" s="149">
        <v>164</v>
      </c>
      <c r="C301" s="149">
        <v>162</v>
      </c>
      <c r="D301" s="154">
        <f t="shared" si="5"/>
        <v>101.23456790123457</v>
      </c>
    </row>
    <row r="302" spans="1:4" ht="16.5" customHeight="1">
      <c r="A302" s="148" t="s">
        <v>275</v>
      </c>
      <c r="B302" s="149">
        <v>220</v>
      </c>
      <c r="C302" s="149">
        <v>160</v>
      </c>
      <c r="D302" s="154">
        <f t="shared" si="5"/>
        <v>137.5</v>
      </c>
    </row>
    <row r="303" spans="1:4" ht="16.5" customHeight="1">
      <c r="A303" s="148" t="s">
        <v>276</v>
      </c>
      <c r="B303" s="149">
        <v>172</v>
      </c>
      <c r="C303" s="149">
        <v>54</v>
      </c>
      <c r="D303" s="154">
        <f t="shared" si="5"/>
        <v>318.51851851851853</v>
      </c>
    </row>
    <row r="304" spans="1:4" ht="16.5" customHeight="1">
      <c r="A304" s="148" t="s">
        <v>277</v>
      </c>
      <c r="B304" s="149">
        <v>0</v>
      </c>
      <c r="C304" s="149"/>
      <c r="D304" s="154" t="e">
        <f t="shared" si="5"/>
        <v>#DIV/0!</v>
      </c>
    </row>
    <row r="305" spans="1:4" ht="16.5" customHeight="1">
      <c r="A305" s="148" t="s">
        <v>278</v>
      </c>
      <c r="B305" s="149">
        <v>515</v>
      </c>
      <c r="C305" s="149">
        <v>346</v>
      </c>
      <c r="D305" s="154">
        <f t="shared" si="5"/>
        <v>148.84393063583815</v>
      </c>
    </row>
    <row r="306" spans="1:4" ht="16.5" customHeight="1">
      <c r="A306" s="148" t="s">
        <v>279</v>
      </c>
      <c r="B306" s="149">
        <v>2801</v>
      </c>
      <c r="C306" s="149">
        <v>1819</v>
      </c>
      <c r="D306" s="154">
        <f t="shared" si="5"/>
        <v>153.98570643210556</v>
      </c>
    </row>
    <row r="307" spans="1:4" ht="16.5" customHeight="1">
      <c r="A307" s="148" t="s">
        <v>280</v>
      </c>
      <c r="B307" s="149">
        <v>2801</v>
      </c>
      <c r="C307" s="149">
        <v>1819</v>
      </c>
      <c r="D307" s="154">
        <f t="shared" si="5"/>
        <v>153.98570643210556</v>
      </c>
    </row>
    <row r="308" spans="1:4" ht="16.5" customHeight="1">
      <c r="A308" s="148" t="s">
        <v>281</v>
      </c>
      <c r="B308" s="149">
        <f>SUM(B309,B312,B321,B328,B336,B345,B361,B371,B381,,B395)</f>
        <v>237539</v>
      </c>
      <c r="C308" s="149">
        <f>SUM(C309,C312,C321,C328,C336,C345,C361,C371,C381,,C395)</f>
        <v>241576</v>
      </c>
      <c r="D308" s="154">
        <f t="shared" si="5"/>
        <v>98.32889028711462</v>
      </c>
    </row>
    <row r="309" spans="1:4" ht="16.5" customHeight="1">
      <c r="A309" s="148" t="s">
        <v>282</v>
      </c>
      <c r="B309" s="149">
        <f>SUM(B310:B311)</f>
        <v>1647</v>
      </c>
      <c r="C309" s="149">
        <f>SUM(C310:C311)</f>
        <v>11189</v>
      </c>
      <c r="D309" s="154">
        <f t="shared" si="5"/>
        <v>14.719814103137011</v>
      </c>
    </row>
    <row r="310" spans="1:4" ht="16.5" customHeight="1">
      <c r="A310" s="148" t="s">
        <v>283</v>
      </c>
      <c r="B310" s="149">
        <v>1258</v>
      </c>
      <c r="C310" s="149">
        <v>10779</v>
      </c>
      <c r="D310" s="154">
        <f t="shared" si="5"/>
        <v>11.670841450969478</v>
      </c>
    </row>
    <row r="311" spans="1:4" ht="16.5" customHeight="1">
      <c r="A311" s="148" t="s">
        <v>284</v>
      </c>
      <c r="B311" s="149">
        <v>389</v>
      </c>
      <c r="C311" s="149">
        <v>410</v>
      </c>
      <c r="D311" s="154">
        <f t="shared" si="5"/>
        <v>94.8780487804878</v>
      </c>
    </row>
    <row r="312" spans="1:4" ht="16.5" customHeight="1">
      <c r="A312" s="148" t="s">
        <v>285</v>
      </c>
      <c r="B312" s="149">
        <f>SUM(B313:B320)</f>
        <v>202286</v>
      </c>
      <c r="C312" s="149">
        <f>SUM(C313:C320)</f>
        <v>193594</v>
      </c>
      <c r="D312" s="154">
        <f t="shared" si="5"/>
        <v>104.48980856844736</v>
      </c>
    </row>
    <row r="313" spans="1:4" ht="16.5" customHeight="1">
      <c r="A313" s="148" t="s">
        <v>93</v>
      </c>
      <c r="B313" s="149">
        <v>100455</v>
      </c>
      <c r="C313" s="149">
        <v>81801</v>
      </c>
      <c r="D313" s="154">
        <f t="shared" si="5"/>
        <v>122.80412219899513</v>
      </c>
    </row>
    <row r="314" spans="1:4" ht="16.5" customHeight="1">
      <c r="A314" s="148" t="s">
        <v>94</v>
      </c>
      <c r="B314" s="149">
        <v>24568</v>
      </c>
      <c r="C314" s="149">
        <v>28662</v>
      </c>
      <c r="D314" s="154">
        <f t="shared" si="5"/>
        <v>85.71627939432001</v>
      </c>
    </row>
    <row r="315" spans="1:4" ht="16.5" customHeight="1">
      <c r="A315" s="148" t="s">
        <v>95</v>
      </c>
      <c r="B315" s="149">
        <v>0</v>
      </c>
      <c r="C315" s="149">
        <v>50</v>
      </c>
      <c r="D315" s="154">
        <f t="shared" si="5"/>
        <v>0</v>
      </c>
    </row>
    <row r="316" spans="1:4" ht="16.5" customHeight="1">
      <c r="A316" s="148" t="s">
        <v>134</v>
      </c>
      <c r="B316" s="149">
        <v>8508</v>
      </c>
      <c r="C316" s="149">
        <v>1669</v>
      </c>
      <c r="D316" s="154">
        <f t="shared" si="5"/>
        <v>509.76632714200116</v>
      </c>
    </row>
    <row r="317" spans="1:4" ht="16.5" customHeight="1">
      <c r="A317" s="148" t="s">
        <v>286</v>
      </c>
      <c r="B317" s="149">
        <v>20511</v>
      </c>
      <c r="C317" s="149"/>
      <c r="D317" s="154" t="e">
        <f t="shared" si="5"/>
        <v>#DIV/0!</v>
      </c>
    </row>
    <row r="318" spans="1:4" ht="16.5" customHeight="1">
      <c r="A318" s="148" t="s">
        <v>287</v>
      </c>
      <c r="B318" s="149">
        <v>11362</v>
      </c>
      <c r="C318" s="149"/>
      <c r="D318" s="154" t="e">
        <f t="shared" si="5"/>
        <v>#DIV/0!</v>
      </c>
    </row>
    <row r="319" spans="1:4" ht="16.5" customHeight="1">
      <c r="A319" s="148" t="s">
        <v>102</v>
      </c>
      <c r="B319" s="149">
        <v>1620</v>
      </c>
      <c r="C319" s="149">
        <v>15</v>
      </c>
      <c r="D319" s="154">
        <f t="shared" si="5"/>
        <v>10800</v>
      </c>
    </row>
    <row r="320" spans="1:4" ht="16.5" customHeight="1">
      <c r="A320" s="148" t="s">
        <v>288</v>
      </c>
      <c r="B320" s="149">
        <v>35262</v>
      </c>
      <c r="C320" s="149">
        <v>81397</v>
      </c>
      <c r="D320" s="154">
        <f t="shared" si="5"/>
        <v>43.32100691671683</v>
      </c>
    </row>
    <row r="321" spans="1:4" ht="16.5" customHeight="1">
      <c r="A321" s="148" t="s">
        <v>289</v>
      </c>
      <c r="B321" s="149">
        <f>SUM(B322:B327)</f>
        <v>586</v>
      </c>
      <c r="C321" s="149">
        <f>SUM(C322:C327)</f>
        <v>393</v>
      </c>
      <c r="D321" s="154">
        <f t="shared" si="5"/>
        <v>149.1094147582697</v>
      </c>
    </row>
    <row r="322" spans="1:4" ht="16.5" customHeight="1">
      <c r="A322" s="148" t="s">
        <v>93</v>
      </c>
      <c r="B322" s="149">
        <v>195</v>
      </c>
      <c r="C322" s="149">
        <v>9</v>
      </c>
      <c r="D322" s="154">
        <f t="shared" si="5"/>
        <v>2166.666666666667</v>
      </c>
    </row>
    <row r="323" spans="1:4" ht="16.5" customHeight="1">
      <c r="A323" s="148" t="s">
        <v>94</v>
      </c>
      <c r="B323" s="149">
        <v>200</v>
      </c>
      <c r="C323" s="149">
        <v>323</v>
      </c>
      <c r="D323" s="154">
        <f t="shared" si="5"/>
        <v>61.91950464396285</v>
      </c>
    </row>
    <row r="324" spans="1:4" ht="16.5" customHeight="1">
      <c r="A324" s="148" t="s">
        <v>95</v>
      </c>
      <c r="B324" s="149">
        <v>0</v>
      </c>
      <c r="C324" s="149">
        <v>0</v>
      </c>
      <c r="D324" s="154" t="e">
        <f t="shared" si="5"/>
        <v>#DIV/0!</v>
      </c>
    </row>
    <row r="325" spans="1:4" ht="16.5" customHeight="1">
      <c r="A325" s="148" t="s">
        <v>290</v>
      </c>
      <c r="B325" s="149">
        <v>13</v>
      </c>
      <c r="C325" s="149">
        <v>0</v>
      </c>
      <c r="D325" s="154" t="e">
        <f t="shared" si="5"/>
        <v>#DIV/0!</v>
      </c>
    </row>
    <row r="326" spans="1:4" ht="16.5" customHeight="1">
      <c r="A326" s="148" t="s">
        <v>102</v>
      </c>
      <c r="B326" s="149">
        <v>0</v>
      </c>
      <c r="C326" s="149">
        <v>0</v>
      </c>
      <c r="D326" s="154" t="e">
        <f t="shared" si="5"/>
        <v>#DIV/0!</v>
      </c>
    </row>
    <row r="327" spans="1:4" ht="16.5" customHeight="1">
      <c r="A327" s="148" t="s">
        <v>291</v>
      </c>
      <c r="B327" s="149">
        <v>178</v>
      </c>
      <c r="C327" s="149">
        <v>61</v>
      </c>
      <c r="D327" s="154">
        <f t="shared" si="5"/>
        <v>291.8032786885246</v>
      </c>
    </row>
    <row r="328" spans="1:4" ht="16.5" customHeight="1">
      <c r="A328" s="148" t="s">
        <v>292</v>
      </c>
      <c r="B328" s="149">
        <f>SUM(B329:B335)</f>
        <v>1871</v>
      </c>
      <c r="C328" s="149">
        <f>SUM(C329:C335)</f>
        <v>5775</v>
      </c>
      <c r="D328" s="154">
        <f t="shared" si="5"/>
        <v>32.3982683982684</v>
      </c>
    </row>
    <row r="329" spans="1:4" ht="16.5" customHeight="1">
      <c r="A329" s="148" t="s">
        <v>93</v>
      </c>
      <c r="B329" s="149">
        <v>796</v>
      </c>
      <c r="C329" s="149">
        <v>1321</v>
      </c>
      <c r="D329" s="154">
        <f t="shared" si="5"/>
        <v>60.25738077214232</v>
      </c>
    </row>
    <row r="330" spans="1:4" ht="16.5" customHeight="1">
      <c r="A330" s="148" t="s">
        <v>94</v>
      </c>
      <c r="B330" s="149">
        <v>456</v>
      </c>
      <c r="C330" s="149">
        <v>721</v>
      </c>
      <c r="D330" s="154">
        <f t="shared" si="5"/>
        <v>63.24549237170597</v>
      </c>
    </row>
    <row r="331" spans="1:4" ht="16.5" customHeight="1">
      <c r="A331" s="148" t="s">
        <v>95</v>
      </c>
      <c r="B331" s="149">
        <v>50</v>
      </c>
      <c r="C331" s="149">
        <v>0</v>
      </c>
      <c r="D331" s="154" t="e">
        <f t="shared" si="5"/>
        <v>#DIV/0!</v>
      </c>
    </row>
    <row r="332" spans="1:4" ht="16.5" customHeight="1">
      <c r="A332" s="148" t="s">
        <v>293</v>
      </c>
      <c r="B332" s="149">
        <v>123</v>
      </c>
      <c r="C332" s="149">
        <v>560</v>
      </c>
      <c r="D332" s="154">
        <f t="shared" si="5"/>
        <v>21.964285714285715</v>
      </c>
    </row>
    <row r="333" spans="1:4" ht="16.5" customHeight="1">
      <c r="A333" s="148" t="s">
        <v>294</v>
      </c>
      <c r="B333" s="149">
        <v>0</v>
      </c>
      <c r="C333" s="149">
        <v>0</v>
      </c>
      <c r="D333" s="154" t="e">
        <f t="shared" si="5"/>
        <v>#DIV/0!</v>
      </c>
    </row>
    <row r="334" spans="1:4" ht="16.5" customHeight="1">
      <c r="A334" s="148" t="s">
        <v>102</v>
      </c>
      <c r="B334" s="149">
        <v>0</v>
      </c>
      <c r="C334" s="149">
        <v>0</v>
      </c>
      <c r="D334" s="154" t="e">
        <f t="shared" si="5"/>
        <v>#DIV/0!</v>
      </c>
    </row>
    <row r="335" spans="1:4" ht="16.5" customHeight="1">
      <c r="A335" s="148" t="s">
        <v>295</v>
      </c>
      <c r="B335" s="149">
        <v>446</v>
      </c>
      <c r="C335" s="149">
        <v>3173</v>
      </c>
      <c r="D335" s="154">
        <f t="shared" si="5"/>
        <v>14.056098329656477</v>
      </c>
    </row>
    <row r="336" spans="1:4" ht="16.5" customHeight="1">
      <c r="A336" s="148" t="s">
        <v>296</v>
      </c>
      <c r="B336" s="149">
        <f>SUM(B337:B344)</f>
        <v>4678</v>
      </c>
      <c r="C336" s="149">
        <f>SUM(C337:C344)</f>
        <v>8137</v>
      </c>
      <c r="D336" s="154">
        <f t="shared" si="5"/>
        <v>57.49047560525993</v>
      </c>
    </row>
    <row r="337" spans="1:4" ht="16.5" customHeight="1">
      <c r="A337" s="148" t="s">
        <v>93</v>
      </c>
      <c r="B337" s="149">
        <v>1744</v>
      </c>
      <c r="C337" s="149">
        <v>2674</v>
      </c>
      <c r="D337" s="154">
        <f t="shared" si="5"/>
        <v>65.22064323111444</v>
      </c>
    </row>
    <row r="338" spans="1:4" ht="16.5" customHeight="1">
      <c r="A338" s="148" t="s">
        <v>94</v>
      </c>
      <c r="B338" s="149">
        <v>1407</v>
      </c>
      <c r="C338" s="149">
        <v>2195</v>
      </c>
      <c r="D338" s="154">
        <f t="shared" si="5"/>
        <v>64.10022779043281</v>
      </c>
    </row>
    <row r="339" spans="1:4" ht="16.5" customHeight="1">
      <c r="A339" s="148" t="s">
        <v>95</v>
      </c>
      <c r="B339" s="149">
        <v>0</v>
      </c>
      <c r="C339" s="149">
        <v>0</v>
      </c>
      <c r="D339" s="154" t="e">
        <f t="shared" si="5"/>
        <v>#DIV/0!</v>
      </c>
    </row>
    <row r="340" spans="1:4" ht="16.5" customHeight="1">
      <c r="A340" s="148" t="s">
        <v>297</v>
      </c>
      <c r="B340" s="149">
        <v>0</v>
      </c>
      <c r="C340" s="149">
        <v>0</v>
      </c>
      <c r="D340" s="154" t="e">
        <f t="shared" si="5"/>
        <v>#DIV/0!</v>
      </c>
    </row>
    <row r="341" spans="1:4" ht="16.5" customHeight="1">
      <c r="A341" s="148" t="s">
        <v>298</v>
      </c>
      <c r="B341" s="149">
        <v>36</v>
      </c>
      <c r="C341" s="149">
        <v>76</v>
      </c>
      <c r="D341" s="154">
        <f t="shared" si="5"/>
        <v>47.368421052631575</v>
      </c>
    </row>
    <row r="342" spans="1:4" ht="16.5" customHeight="1">
      <c r="A342" s="148" t="s">
        <v>299</v>
      </c>
      <c r="B342" s="149">
        <v>73</v>
      </c>
      <c r="C342" s="149">
        <v>449</v>
      </c>
      <c r="D342" s="154">
        <f t="shared" si="5"/>
        <v>16.258351893095767</v>
      </c>
    </row>
    <row r="343" spans="1:4" ht="16.5" customHeight="1">
      <c r="A343" s="148" t="s">
        <v>102</v>
      </c>
      <c r="B343" s="149">
        <v>0</v>
      </c>
      <c r="C343" s="149">
        <v>0</v>
      </c>
      <c r="D343" s="154" t="e">
        <f t="shared" si="5"/>
        <v>#DIV/0!</v>
      </c>
    </row>
    <row r="344" spans="1:4" ht="16.5" customHeight="1">
      <c r="A344" s="148" t="s">
        <v>300</v>
      </c>
      <c r="B344" s="149">
        <v>1418</v>
      </c>
      <c r="C344" s="149">
        <v>2743</v>
      </c>
      <c r="D344" s="154">
        <f t="shared" si="5"/>
        <v>51.69522420707254</v>
      </c>
    </row>
    <row r="345" spans="1:4" ht="16.5" customHeight="1">
      <c r="A345" s="148" t="s">
        <v>301</v>
      </c>
      <c r="B345" s="149">
        <f>SUM(B346:B360)</f>
        <v>14651</v>
      </c>
      <c r="C345" s="149">
        <f>SUM(C346:C360)</f>
        <v>13382</v>
      </c>
      <c r="D345" s="154">
        <f t="shared" si="5"/>
        <v>109.4828874607682</v>
      </c>
    </row>
    <row r="346" spans="1:4" ht="16.5" customHeight="1">
      <c r="A346" s="148" t="s">
        <v>93</v>
      </c>
      <c r="B346" s="149">
        <v>10444</v>
      </c>
      <c r="C346" s="149">
        <v>9419</v>
      </c>
      <c r="D346" s="154">
        <f aca="true" t="shared" si="6" ref="D346:D409">B346/C346*100</f>
        <v>110.88225926319141</v>
      </c>
    </row>
    <row r="347" spans="1:4" ht="16.5" customHeight="1">
      <c r="A347" s="148" t="s">
        <v>94</v>
      </c>
      <c r="B347" s="149">
        <v>1724</v>
      </c>
      <c r="C347" s="149">
        <v>1799</v>
      </c>
      <c r="D347" s="154">
        <f t="shared" si="6"/>
        <v>95.83101723179544</v>
      </c>
    </row>
    <row r="348" spans="1:4" ht="16.5" customHeight="1">
      <c r="A348" s="148" t="s">
        <v>95</v>
      </c>
      <c r="B348" s="149">
        <v>0</v>
      </c>
      <c r="C348" s="149">
        <v>0</v>
      </c>
      <c r="D348" s="154" t="e">
        <f t="shared" si="6"/>
        <v>#DIV/0!</v>
      </c>
    </row>
    <row r="349" spans="1:4" ht="16.5" customHeight="1">
      <c r="A349" s="148" t="s">
        <v>302</v>
      </c>
      <c r="B349" s="149">
        <v>101</v>
      </c>
      <c r="C349" s="149">
        <v>89</v>
      </c>
      <c r="D349" s="154">
        <f t="shared" si="6"/>
        <v>113.48314606741575</v>
      </c>
    </row>
    <row r="350" spans="1:4" ht="16.5" customHeight="1">
      <c r="A350" s="148" t="s">
        <v>303</v>
      </c>
      <c r="B350" s="149">
        <v>86</v>
      </c>
      <c r="C350" s="149">
        <v>88</v>
      </c>
      <c r="D350" s="154">
        <f t="shared" si="6"/>
        <v>97.72727272727273</v>
      </c>
    </row>
    <row r="351" spans="1:4" ht="16.5" customHeight="1">
      <c r="A351" s="148" t="s">
        <v>304</v>
      </c>
      <c r="B351" s="149">
        <v>7</v>
      </c>
      <c r="C351" s="149">
        <v>18</v>
      </c>
      <c r="D351" s="154">
        <f t="shared" si="6"/>
        <v>38.88888888888889</v>
      </c>
    </row>
    <row r="352" spans="1:4" ht="16.5" customHeight="1">
      <c r="A352" s="148" t="s">
        <v>305</v>
      </c>
      <c r="B352" s="149">
        <v>602</v>
      </c>
      <c r="C352" s="149">
        <v>569</v>
      </c>
      <c r="D352" s="154">
        <f t="shared" si="6"/>
        <v>105.79964850615113</v>
      </c>
    </row>
    <row r="353" spans="1:4" ht="16.5" customHeight="1">
      <c r="A353" s="148" t="s">
        <v>306</v>
      </c>
      <c r="B353" s="149">
        <v>0</v>
      </c>
      <c r="C353" s="149">
        <v>4</v>
      </c>
      <c r="D353" s="154">
        <f t="shared" si="6"/>
        <v>0</v>
      </c>
    </row>
    <row r="354" spans="1:4" ht="16.5" customHeight="1">
      <c r="A354" s="148" t="s">
        <v>307</v>
      </c>
      <c r="B354" s="149">
        <v>39</v>
      </c>
      <c r="C354" s="149">
        <v>149</v>
      </c>
      <c r="D354" s="154">
        <f t="shared" si="6"/>
        <v>26.174496644295303</v>
      </c>
    </row>
    <row r="355" spans="1:4" ht="16.5" customHeight="1">
      <c r="A355" s="148" t="s">
        <v>308</v>
      </c>
      <c r="B355" s="149">
        <v>428</v>
      </c>
      <c r="C355" s="149">
        <v>380</v>
      </c>
      <c r="D355" s="154">
        <f t="shared" si="6"/>
        <v>112.63157894736841</v>
      </c>
    </row>
    <row r="356" spans="1:4" ht="16.5" customHeight="1">
      <c r="A356" s="148" t="s">
        <v>309</v>
      </c>
      <c r="B356" s="149">
        <v>0</v>
      </c>
      <c r="C356" s="149">
        <v>0</v>
      </c>
      <c r="D356" s="154" t="e">
        <f t="shared" si="6"/>
        <v>#DIV/0!</v>
      </c>
    </row>
    <row r="357" spans="1:4" ht="16.5" customHeight="1">
      <c r="A357" s="148" t="s">
        <v>310</v>
      </c>
      <c r="B357" s="149">
        <v>73</v>
      </c>
      <c r="C357" s="149"/>
      <c r="D357" s="154" t="e">
        <f t="shared" si="6"/>
        <v>#DIV/0!</v>
      </c>
    </row>
    <row r="358" spans="1:4" ht="16.5" customHeight="1">
      <c r="A358" s="148" t="s">
        <v>134</v>
      </c>
      <c r="B358" s="149">
        <v>0</v>
      </c>
      <c r="C358" s="149"/>
      <c r="D358" s="154" t="e">
        <f t="shared" si="6"/>
        <v>#DIV/0!</v>
      </c>
    </row>
    <row r="359" spans="1:4" ht="16.5" customHeight="1">
      <c r="A359" s="148" t="s">
        <v>102</v>
      </c>
      <c r="B359" s="149">
        <v>69</v>
      </c>
      <c r="C359" s="149">
        <v>40</v>
      </c>
      <c r="D359" s="154">
        <f t="shared" si="6"/>
        <v>172.5</v>
      </c>
    </row>
    <row r="360" spans="1:4" ht="16.5" customHeight="1">
      <c r="A360" s="148" t="s">
        <v>311</v>
      </c>
      <c r="B360" s="149">
        <v>1078</v>
      </c>
      <c r="C360" s="149">
        <v>827</v>
      </c>
      <c r="D360" s="154">
        <f t="shared" si="6"/>
        <v>130.35066505441355</v>
      </c>
    </row>
    <row r="361" spans="1:4" ht="16.5" customHeight="1">
      <c r="A361" s="148" t="s">
        <v>312</v>
      </c>
      <c r="B361" s="149">
        <f>SUM(B362:B370)</f>
        <v>304</v>
      </c>
      <c r="C361" s="149">
        <f>SUM(C362:C370)</f>
        <v>61</v>
      </c>
      <c r="D361" s="154">
        <f t="shared" si="6"/>
        <v>498.3606557377049</v>
      </c>
    </row>
    <row r="362" spans="1:4" ht="16.5" customHeight="1">
      <c r="A362" s="148" t="s">
        <v>93</v>
      </c>
      <c r="B362" s="149">
        <v>0</v>
      </c>
      <c r="C362" s="149">
        <v>0</v>
      </c>
      <c r="D362" s="154" t="e">
        <f t="shared" si="6"/>
        <v>#DIV/0!</v>
      </c>
    </row>
    <row r="363" spans="1:4" ht="16.5" customHeight="1">
      <c r="A363" s="148" t="s">
        <v>94</v>
      </c>
      <c r="B363" s="149">
        <v>0</v>
      </c>
      <c r="C363" s="149">
        <v>0</v>
      </c>
      <c r="D363" s="154" t="e">
        <f t="shared" si="6"/>
        <v>#DIV/0!</v>
      </c>
    </row>
    <row r="364" spans="1:4" ht="16.5" customHeight="1">
      <c r="A364" s="148" t="s">
        <v>95</v>
      </c>
      <c r="B364" s="149">
        <v>0</v>
      </c>
      <c r="C364" s="149">
        <v>0</v>
      </c>
      <c r="D364" s="154" t="e">
        <f t="shared" si="6"/>
        <v>#DIV/0!</v>
      </c>
    </row>
    <row r="365" spans="1:4" ht="16.5" customHeight="1">
      <c r="A365" s="148" t="s">
        <v>313</v>
      </c>
      <c r="B365" s="149">
        <v>84</v>
      </c>
      <c r="C365" s="149">
        <v>41</v>
      </c>
      <c r="D365" s="154">
        <f t="shared" si="6"/>
        <v>204.8780487804878</v>
      </c>
    </row>
    <row r="366" spans="1:4" ht="16.5" customHeight="1">
      <c r="A366" s="148" t="s">
        <v>314</v>
      </c>
      <c r="B366" s="149">
        <v>0</v>
      </c>
      <c r="C366" s="149">
        <v>0</v>
      </c>
      <c r="D366" s="154" t="e">
        <f t="shared" si="6"/>
        <v>#DIV/0!</v>
      </c>
    </row>
    <row r="367" spans="1:4" ht="16.5" customHeight="1">
      <c r="A367" s="148" t="s">
        <v>315</v>
      </c>
      <c r="B367" s="149">
        <v>200</v>
      </c>
      <c r="C367" s="149">
        <v>0</v>
      </c>
      <c r="D367" s="154" t="e">
        <f t="shared" si="6"/>
        <v>#DIV/0!</v>
      </c>
    </row>
    <row r="368" spans="1:4" ht="16.5" customHeight="1">
      <c r="A368" s="148" t="s">
        <v>134</v>
      </c>
      <c r="B368" s="149">
        <v>0</v>
      </c>
      <c r="C368" s="149"/>
      <c r="D368" s="154" t="e">
        <f t="shared" si="6"/>
        <v>#DIV/0!</v>
      </c>
    </row>
    <row r="369" spans="1:4" ht="16.5" customHeight="1">
      <c r="A369" s="148" t="s">
        <v>102</v>
      </c>
      <c r="B369" s="149">
        <v>0</v>
      </c>
      <c r="C369" s="149">
        <v>0</v>
      </c>
      <c r="D369" s="154" t="e">
        <f t="shared" si="6"/>
        <v>#DIV/0!</v>
      </c>
    </row>
    <row r="370" spans="1:4" ht="16.5" customHeight="1">
      <c r="A370" s="148" t="s">
        <v>316</v>
      </c>
      <c r="B370" s="149">
        <v>20</v>
      </c>
      <c r="C370" s="149">
        <v>20</v>
      </c>
      <c r="D370" s="154">
        <f t="shared" si="6"/>
        <v>100</v>
      </c>
    </row>
    <row r="371" spans="1:4" ht="16.5" customHeight="1">
      <c r="A371" s="148" t="s">
        <v>317</v>
      </c>
      <c r="B371" s="149">
        <f>SUM(B372:B380)</f>
        <v>5065</v>
      </c>
      <c r="C371" s="149">
        <f>SUM(C372:C380)</f>
        <v>1788</v>
      </c>
      <c r="D371" s="154">
        <f t="shared" si="6"/>
        <v>283.2774049217002</v>
      </c>
    </row>
    <row r="372" spans="1:4" ht="16.5" customHeight="1">
      <c r="A372" s="148" t="s">
        <v>93</v>
      </c>
      <c r="B372" s="149">
        <v>1995</v>
      </c>
      <c r="C372" s="149">
        <v>1389</v>
      </c>
      <c r="D372" s="154">
        <f t="shared" si="6"/>
        <v>143.62850971922245</v>
      </c>
    </row>
    <row r="373" spans="1:4" ht="16.5" customHeight="1">
      <c r="A373" s="148" t="s">
        <v>94</v>
      </c>
      <c r="B373" s="149">
        <v>20</v>
      </c>
      <c r="C373" s="149">
        <v>107</v>
      </c>
      <c r="D373" s="154">
        <f t="shared" si="6"/>
        <v>18.69158878504673</v>
      </c>
    </row>
    <row r="374" spans="1:4" ht="16.5" customHeight="1">
      <c r="A374" s="148" t="s">
        <v>95</v>
      </c>
      <c r="B374" s="149">
        <v>0</v>
      </c>
      <c r="C374" s="149">
        <v>0</v>
      </c>
      <c r="D374" s="154" t="e">
        <f t="shared" si="6"/>
        <v>#DIV/0!</v>
      </c>
    </row>
    <row r="375" spans="1:4" ht="16.5" customHeight="1">
      <c r="A375" s="148" t="s">
        <v>318</v>
      </c>
      <c r="B375" s="149">
        <v>152</v>
      </c>
      <c r="C375" s="149">
        <v>53</v>
      </c>
      <c r="D375" s="154">
        <f t="shared" si="6"/>
        <v>286.79245283018867</v>
      </c>
    </row>
    <row r="376" spans="1:4" ht="16.5" customHeight="1">
      <c r="A376" s="148" t="s">
        <v>319</v>
      </c>
      <c r="B376" s="149">
        <v>2000</v>
      </c>
      <c r="C376" s="149">
        <v>0</v>
      </c>
      <c r="D376" s="154" t="e">
        <f t="shared" si="6"/>
        <v>#DIV/0!</v>
      </c>
    </row>
    <row r="377" spans="1:4" ht="16.5" customHeight="1">
      <c r="A377" s="148" t="s">
        <v>320</v>
      </c>
      <c r="B377" s="149">
        <v>70</v>
      </c>
      <c r="C377" s="149">
        <v>80</v>
      </c>
      <c r="D377" s="154">
        <f t="shared" si="6"/>
        <v>87.5</v>
      </c>
    </row>
    <row r="378" spans="1:4" ht="16.5" customHeight="1">
      <c r="A378" s="148" t="s">
        <v>134</v>
      </c>
      <c r="B378" s="149">
        <v>0</v>
      </c>
      <c r="C378" s="149"/>
      <c r="D378" s="154" t="e">
        <f t="shared" si="6"/>
        <v>#DIV/0!</v>
      </c>
    </row>
    <row r="379" spans="1:4" ht="16.5" customHeight="1">
      <c r="A379" s="148" t="s">
        <v>102</v>
      </c>
      <c r="B379" s="149">
        <v>0</v>
      </c>
      <c r="C379" s="149">
        <v>0</v>
      </c>
      <c r="D379" s="154" t="e">
        <f t="shared" si="6"/>
        <v>#DIV/0!</v>
      </c>
    </row>
    <row r="380" spans="1:4" ht="16.5" customHeight="1">
      <c r="A380" s="148" t="s">
        <v>321</v>
      </c>
      <c r="B380" s="149">
        <v>828</v>
      </c>
      <c r="C380" s="149">
        <v>159</v>
      </c>
      <c r="D380" s="154">
        <f t="shared" si="6"/>
        <v>520.7547169811321</v>
      </c>
    </row>
    <row r="381" spans="1:4" ht="16.5" customHeight="1">
      <c r="A381" s="148" t="s">
        <v>322</v>
      </c>
      <c r="B381" s="149">
        <f>SUM(B382:B388)</f>
        <v>34</v>
      </c>
      <c r="C381" s="149">
        <f>SUM(C382:C388)</f>
        <v>1245</v>
      </c>
      <c r="D381" s="154">
        <f t="shared" si="6"/>
        <v>2.7309236947791167</v>
      </c>
    </row>
    <row r="382" spans="1:4" ht="16.5" customHeight="1">
      <c r="A382" s="148" t="s">
        <v>93</v>
      </c>
      <c r="B382" s="149">
        <v>14</v>
      </c>
      <c r="C382" s="149">
        <v>1217</v>
      </c>
      <c r="D382" s="154">
        <f t="shared" si="6"/>
        <v>1.1503697617091209</v>
      </c>
    </row>
    <row r="383" spans="1:4" ht="16.5" customHeight="1">
      <c r="A383" s="148" t="s">
        <v>94</v>
      </c>
      <c r="B383" s="149">
        <v>12</v>
      </c>
      <c r="C383" s="149">
        <v>28</v>
      </c>
      <c r="D383" s="154">
        <f t="shared" si="6"/>
        <v>42.857142857142854</v>
      </c>
    </row>
    <row r="384" spans="1:4" ht="16.5" customHeight="1">
      <c r="A384" s="148" t="s">
        <v>95</v>
      </c>
      <c r="B384" s="149">
        <v>8</v>
      </c>
      <c r="C384" s="149">
        <v>0</v>
      </c>
      <c r="D384" s="154" t="e">
        <f t="shared" si="6"/>
        <v>#DIV/0!</v>
      </c>
    </row>
    <row r="385" spans="1:4" ht="16.5" customHeight="1">
      <c r="A385" s="148" t="s">
        <v>323</v>
      </c>
      <c r="B385" s="149">
        <v>0</v>
      </c>
      <c r="C385" s="149">
        <v>0</v>
      </c>
      <c r="D385" s="154" t="e">
        <f t="shared" si="6"/>
        <v>#DIV/0!</v>
      </c>
    </row>
    <row r="386" spans="1:4" ht="16.5" customHeight="1">
      <c r="A386" s="148" t="s">
        <v>324</v>
      </c>
      <c r="B386" s="149">
        <v>0</v>
      </c>
      <c r="C386" s="149">
        <v>0</v>
      </c>
      <c r="D386" s="154" t="e">
        <f t="shared" si="6"/>
        <v>#DIV/0!</v>
      </c>
    </row>
    <row r="387" spans="1:4" ht="16.5" customHeight="1">
      <c r="A387" s="148" t="s">
        <v>102</v>
      </c>
      <c r="B387" s="149">
        <v>0</v>
      </c>
      <c r="C387" s="149">
        <v>0</v>
      </c>
      <c r="D387" s="154" t="e">
        <f t="shared" si="6"/>
        <v>#DIV/0!</v>
      </c>
    </row>
    <row r="388" spans="1:4" ht="16.5" customHeight="1">
      <c r="A388" s="148" t="s">
        <v>325</v>
      </c>
      <c r="B388" s="149">
        <v>0</v>
      </c>
      <c r="C388" s="149">
        <v>0</v>
      </c>
      <c r="D388" s="154" t="e">
        <f t="shared" si="6"/>
        <v>#DIV/0!</v>
      </c>
    </row>
    <row r="389" spans="1:4" ht="16.5" customHeight="1">
      <c r="A389" s="148" t="s">
        <v>326</v>
      </c>
      <c r="B389" s="149">
        <v>0</v>
      </c>
      <c r="C389" s="149">
        <v>0</v>
      </c>
      <c r="D389" s="154" t="e">
        <f t="shared" si="6"/>
        <v>#DIV/0!</v>
      </c>
    </row>
    <row r="390" spans="1:4" ht="16.5" customHeight="1">
      <c r="A390" s="148" t="s">
        <v>93</v>
      </c>
      <c r="B390" s="149">
        <v>0</v>
      </c>
      <c r="C390" s="149">
        <v>0</v>
      </c>
      <c r="D390" s="154" t="e">
        <f t="shared" si="6"/>
        <v>#DIV/0!</v>
      </c>
    </row>
    <row r="391" spans="1:4" ht="16.5" customHeight="1">
      <c r="A391" s="148" t="s">
        <v>94</v>
      </c>
      <c r="B391" s="149">
        <v>0</v>
      </c>
      <c r="C391" s="149">
        <v>0</v>
      </c>
      <c r="D391" s="154" t="e">
        <f t="shared" si="6"/>
        <v>#DIV/0!</v>
      </c>
    </row>
    <row r="392" spans="1:4" ht="16.5" customHeight="1">
      <c r="A392" s="148" t="s">
        <v>134</v>
      </c>
      <c r="B392" s="149">
        <v>0</v>
      </c>
      <c r="C392" s="149">
        <v>0</v>
      </c>
      <c r="D392" s="154" t="e">
        <f t="shared" si="6"/>
        <v>#DIV/0!</v>
      </c>
    </row>
    <row r="393" spans="1:4" ht="16.5" customHeight="1">
      <c r="A393" s="148" t="s">
        <v>327</v>
      </c>
      <c r="B393" s="149">
        <v>0</v>
      </c>
      <c r="C393" s="149">
        <v>0</v>
      </c>
      <c r="D393" s="154" t="e">
        <f t="shared" si="6"/>
        <v>#DIV/0!</v>
      </c>
    </row>
    <row r="394" spans="1:4" ht="16.5" customHeight="1">
      <c r="A394" s="148" t="s">
        <v>328</v>
      </c>
      <c r="B394" s="149">
        <v>0</v>
      </c>
      <c r="C394" s="149"/>
      <c r="D394" s="154" t="e">
        <f t="shared" si="6"/>
        <v>#DIV/0!</v>
      </c>
    </row>
    <row r="395" spans="1:4" ht="16.5" customHeight="1">
      <c r="A395" s="148" t="s">
        <v>329</v>
      </c>
      <c r="B395" s="149">
        <v>6417</v>
      </c>
      <c r="C395" s="149">
        <v>6012</v>
      </c>
      <c r="D395" s="154">
        <f t="shared" si="6"/>
        <v>106.73652694610777</v>
      </c>
    </row>
    <row r="396" spans="1:4" ht="16.5" customHeight="1">
      <c r="A396" s="148" t="s">
        <v>330</v>
      </c>
      <c r="B396" s="149">
        <v>6417</v>
      </c>
      <c r="C396" s="149">
        <v>6012</v>
      </c>
      <c r="D396" s="154">
        <f t="shared" si="6"/>
        <v>106.73652694610777</v>
      </c>
    </row>
    <row r="397" spans="1:4" ht="16.5" customHeight="1">
      <c r="A397" s="148" t="s">
        <v>331</v>
      </c>
      <c r="B397" s="149">
        <f>SUM(B398,B403,B412,B419,B425,B429,B433,B437,B443,B450)</f>
        <v>990588</v>
      </c>
      <c r="C397" s="149">
        <f>SUM(C398,C403,C412,C419,C425,C429,C433,C437,C443,C450)</f>
        <v>889498</v>
      </c>
      <c r="D397" s="154">
        <f t="shared" si="6"/>
        <v>111.36483724527768</v>
      </c>
    </row>
    <row r="398" spans="1:4" ht="16.5" customHeight="1">
      <c r="A398" s="148" t="s">
        <v>332</v>
      </c>
      <c r="B398" s="149">
        <f>SUM(B399:B402)</f>
        <v>24937</v>
      </c>
      <c r="C398" s="149">
        <f>SUM(C399:C402)</f>
        <v>48888</v>
      </c>
      <c r="D398" s="154">
        <f t="shared" si="6"/>
        <v>51.008427425953194</v>
      </c>
    </row>
    <row r="399" spans="1:4" ht="16.5" customHeight="1">
      <c r="A399" s="148" t="s">
        <v>93</v>
      </c>
      <c r="B399" s="149">
        <v>12569</v>
      </c>
      <c r="C399" s="149">
        <v>36459</v>
      </c>
      <c r="D399" s="154">
        <f t="shared" si="6"/>
        <v>34.47434104062097</v>
      </c>
    </row>
    <row r="400" spans="1:4" ht="16.5" customHeight="1">
      <c r="A400" s="148" t="s">
        <v>94</v>
      </c>
      <c r="B400" s="149">
        <v>4850</v>
      </c>
      <c r="C400" s="149">
        <v>5135</v>
      </c>
      <c r="D400" s="154">
        <f t="shared" si="6"/>
        <v>94.44985394352483</v>
      </c>
    </row>
    <row r="401" spans="1:4" ht="16.5" customHeight="1">
      <c r="A401" s="148" t="s">
        <v>95</v>
      </c>
      <c r="B401" s="149">
        <v>127</v>
      </c>
      <c r="C401" s="149">
        <v>200</v>
      </c>
      <c r="D401" s="154">
        <f t="shared" si="6"/>
        <v>63.5</v>
      </c>
    </row>
    <row r="402" spans="1:4" ht="16.5" customHeight="1">
      <c r="A402" s="148" t="s">
        <v>333</v>
      </c>
      <c r="B402" s="149">
        <v>7391</v>
      </c>
      <c r="C402" s="149">
        <v>7094</v>
      </c>
      <c r="D402" s="154">
        <f t="shared" si="6"/>
        <v>104.18663659430504</v>
      </c>
    </row>
    <row r="403" spans="1:4" ht="16.5" customHeight="1">
      <c r="A403" s="148" t="s">
        <v>334</v>
      </c>
      <c r="B403" s="149">
        <f>SUM(B404:B411)</f>
        <v>848122</v>
      </c>
      <c r="C403" s="149">
        <f>SUM(C404:C411)</f>
        <v>735535</v>
      </c>
      <c r="D403" s="154">
        <f t="shared" si="6"/>
        <v>115.3068174865914</v>
      </c>
    </row>
    <row r="404" spans="1:4" ht="16.5" customHeight="1">
      <c r="A404" s="148" t="s">
        <v>335</v>
      </c>
      <c r="B404" s="149">
        <v>18531</v>
      </c>
      <c r="C404" s="149">
        <v>17882</v>
      </c>
      <c r="D404" s="154">
        <f t="shared" si="6"/>
        <v>103.62934794765685</v>
      </c>
    </row>
    <row r="405" spans="1:4" ht="16.5" customHeight="1">
      <c r="A405" s="148" t="s">
        <v>336</v>
      </c>
      <c r="B405" s="149">
        <v>330303</v>
      </c>
      <c r="C405" s="149">
        <v>320591</v>
      </c>
      <c r="D405" s="154">
        <f t="shared" si="6"/>
        <v>103.02940506751592</v>
      </c>
    </row>
    <row r="406" spans="1:4" ht="16.5" customHeight="1">
      <c r="A406" s="148" t="s">
        <v>337</v>
      </c>
      <c r="B406" s="149">
        <v>230952</v>
      </c>
      <c r="C406" s="149">
        <v>191958</v>
      </c>
      <c r="D406" s="154">
        <f t="shared" si="6"/>
        <v>120.31381864782922</v>
      </c>
    </row>
    <row r="407" spans="1:4" ht="16.5" customHeight="1">
      <c r="A407" s="148" t="s">
        <v>338</v>
      </c>
      <c r="B407" s="149">
        <v>94710</v>
      </c>
      <c r="C407" s="149">
        <v>88025</v>
      </c>
      <c r="D407" s="154">
        <f t="shared" si="6"/>
        <v>107.5944333996024</v>
      </c>
    </row>
    <row r="408" spans="1:4" ht="16.5" customHeight="1">
      <c r="A408" s="148" t="s">
        <v>339</v>
      </c>
      <c r="B408" s="149">
        <v>6611</v>
      </c>
      <c r="C408" s="149">
        <v>3878</v>
      </c>
      <c r="D408" s="154">
        <f t="shared" si="6"/>
        <v>170.47447137699845</v>
      </c>
    </row>
    <row r="409" spans="1:4" ht="16.5" customHeight="1">
      <c r="A409" s="148" t="s">
        <v>340</v>
      </c>
      <c r="B409" s="149">
        <v>16</v>
      </c>
      <c r="C409" s="149">
        <v>67</v>
      </c>
      <c r="D409" s="154">
        <f t="shared" si="6"/>
        <v>23.88059701492537</v>
      </c>
    </row>
    <row r="410" spans="1:4" ht="16.5" customHeight="1">
      <c r="A410" s="148" t="s">
        <v>341</v>
      </c>
      <c r="B410" s="149">
        <v>502</v>
      </c>
      <c r="C410" s="149">
        <v>60</v>
      </c>
      <c r="D410" s="154">
        <f aca="true" t="shared" si="7" ref="D410:D473">B410/C410*100</f>
        <v>836.6666666666667</v>
      </c>
    </row>
    <row r="411" spans="1:4" ht="16.5" customHeight="1">
      <c r="A411" s="148" t="s">
        <v>342</v>
      </c>
      <c r="B411" s="149">
        <v>166497</v>
      </c>
      <c r="C411" s="149">
        <v>113074</v>
      </c>
      <c r="D411" s="154">
        <f t="shared" si="7"/>
        <v>147.2460512584679</v>
      </c>
    </row>
    <row r="412" spans="1:4" ht="16.5" customHeight="1">
      <c r="A412" s="148" t="s">
        <v>343</v>
      </c>
      <c r="B412" s="149">
        <f>SUM(B413:B418)</f>
        <v>62791</v>
      </c>
      <c r="C412" s="149">
        <f>SUM(C413:C418)</f>
        <v>55833</v>
      </c>
      <c r="D412" s="154">
        <f t="shared" si="7"/>
        <v>112.46216395321764</v>
      </c>
    </row>
    <row r="413" spans="1:4" ht="16.5" customHeight="1">
      <c r="A413" s="148" t="s">
        <v>344</v>
      </c>
      <c r="B413" s="149">
        <v>594</v>
      </c>
      <c r="C413" s="149">
        <v>3256</v>
      </c>
      <c r="D413" s="154">
        <f t="shared" si="7"/>
        <v>18.243243243243242</v>
      </c>
    </row>
    <row r="414" spans="1:4" ht="16.5" customHeight="1">
      <c r="A414" s="148" t="s">
        <v>345</v>
      </c>
      <c r="B414" s="149">
        <v>27717</v>
      </c>
      <c r="C414" s="149">
        <v>16201</v>
      </c>
      <c r="D414" s="154">
        <f t="shared" si="7"/>
        <v>171.08203197333498</v>
      </c>
    </row>
    <row r="415" spans="1:4" ht="16.5" customHeight="1">
      <c r="A415" s="148" t="s">
        <v>346</v>
      </c>
      <c r="B415" s="149">
        <v>7052</v>
      </c>
      <c r="C415" s="149">
        <v>6935</v>
      </c>
      <c r="D415" s="154">
        <f t="shared" si="7"/>
        <v>101.6870944484499</v>
      </c>
    </row>
    <row r="416" spans="1:4" ht="16.5" customHeight="1">
      <c r="A416" s="148" t="s">
        <v>347</v>
      </c>
      <c r="B416" s="149">
        <v>8613</v>
      </c>
      <c r="C416" s="149">
        <v>8374</v>
      </c>
      <c r="D416" s="154">
        <f t="shared" si="7"/>
        <v>102.85407212801529</v>
      </c>
    </row>
    <row r="417" spans="1:4" ht="16.5" customHeight="1">
      <c r="A417" s="148" t="s">
        <v>348</v>
      </c>
      <c r="B417" s="149">
        <v>10397</v>
      </c>
      <c r="C417" s="149">
        <v>10789</v>
      </c>
      <c r="D417" s="154">
        <f t="shared" si="7"/>
        <v>96.36666975623321</v>
      </c>
    </row>
    <row r="418" spans="1:4" ht="16.5" customHeight="1">
      <c r="A418" s="148" t="s">
        <v>349</v>
      </c>
      <c r="B418" s="149">
        <v>8418</v>
      </c>
      <c r="C418" s="149">
        <v>10278</v>
      </c>
      <c r="D418" s="154">
        <f t="shared" si="7"/>
        <v>81.90309398715704</v>
      </c>
    </row>
    <row r="419" spans="1:4" ht="16.5" customHeight="1">
      <c r="A419" s="148" t="s">
        <v>350</v>
      </c>
      <c r="B419" s="149">
        <f>SUM(B420:B424)</f>
        <v>67</v>
      </c>
      <c r="C419" s="149">
        <f>SUM(C420:C424)</f>
        <v>32</v>
      </c>
      <c r="D419" s="154">
        <f t="shared" si="7"/>
        <v>209.375</v>
      </c>
    </row>
    <row r="420" spans="1:4" ht="16.5" customHeight="1">
      <c r="A420" s="148" t="s">
        <v>351</v>
      </c>
      <c r="B420" s="149">
        <v>0</v>
      </c>
      <c r="C420" s="149">
        <v>1</v>
      </c>
      <c r="D420" s="154">
        <f t="shared" si="7"/>
        <v>0</v>
      </c>
    </row>
    <row r="421" spans="1:4" ht="16.5" customHeight="1">
      <c r="A421" s="148" t="s">
        <v>352</v>
      </c>
      <c r="B421" s="149">
        <v>54</v>
      </c>
      <c r="C421" s="149">
        <v>19</v>
      </c>
      <c r="D421" s="154">
        <f t="shared" si="7"/>
        <v>284.2105263157895</v>
      </c>
    </row>
    <row r="422" spans="1:4" ht="16.5" customHeight="1">
      <c r="A422" s="148" t="s">
        <v>353</v>
      </c>
      <c r="B422" s="149">
        <v>3</v>
      </c>
      <c r="C422" s="149">
        <v>0</v>
      </c>
      <c r="D422" s="154" t="e">
        <f t="shared" si="7"/>
        <v>#DIV/0!</v>
      </c>
    </row>
    <row r="423" spans="1:4" ht="16.5" customHeight="1">
      <c r="A423" s="148" t="s">
        <v>354</v>
      </c>
      <c r="B423" s="149">
        <v>0</v>
      </c>
      <c r="C423" s="149">
        <v>0</v>
      </c>
      <c r="D423" s="154" t="e">
        <f t="shared" si="7"/>
        <v>#DIV/0!</v>
      </c>
    </row>
    <row r="424" spans="1:4" ht="16.5" customHeight="1">
      <c r="A424" s="148" t="s">
        <v>355</v>
      </c>
      <c r="B424" s="149">
        <v>10</v>
      </c>
      <c r="C424" s="149">
        <v>12</v>
      </c>
      <c r="D424" s="154">
        <f t="shared" si="7"/>
        <v>83.33333333333334</v>
      </c>
    </row>
    <row r="425" spans="1:4" ht="16.5" customHeight="1">
      <c r="A425" s="148" t="s">
        <v>356</v>
      </c>
      <c r="B425" s="149">
        <f>SUM(B426:B428)</f>
        <v>1029</v>
      </c>
      <c r="C425" s="149">
        <f>SUM(C426:C428)</f>
        <v>946</v>
      </c>
      <c r="D425" s="154">
        <f t="shared" si="7"/>
        <v>108.7737843551797</v>
      </c>
    </row>
    <row r="426" spans="1:4" ht="16.5" customHeight="1">
      <c r="A426" s="148" t="s">
        <v>357</v>
      </c>
      <c r="B426" s="149">
        <v>676</v>
      </c>
      <c r="C426" s="149">
        <v>531</v>
      </c>
      <c r="D426" s="154">
        <f t="shared" si="7"/>
        <v>127.30696798493409</v>
      </c>
    </row>
    <row r="427" spans="1:4" ht="16.5" customHeight="1">
      <c r="A427" s="148" t="s">
        <v>358</v>
      </c>
      <c r="B427" s="149">
        <v>211</v>
      </c>
      <c r="C427" s="149">
        <v>194</v>
      </c>
      <c r="D427" s="154">
        <f t="shared" si="7"/>
        <v>108.76288659793813</v>
      </c>
    </row>
    <row r="428" spans="1:4" ht="16.5" customHeight="1">
      <c r="A428" s="148" t="s">
        <v>359</v>
      </c>
      <c r="B428" s="149">
        <v>142</v>
      </c>
      <c r="C428" s="149">
        <v>221</v>
      </c>
      <c r="D428" s="154">
        <f t="shared" si="7"/>
        <v>64.25339366515837</v>
      </c>
    </row>
    <row r="429" spans="1:4" ht="16.5" customHeight="1">
      <c r="A429" s="148" t="s">
        <v>360</v>
      </c>
      <c r="B429" s="149">
        <v>0</v>
      </c>
      <c r="C429" s="149">
        <f>SUM(C430:C432)</f>
        <v>0</v>
      </c>
      <c r="D429" s="154" t="e">
        <f t="shared" si="7"/>
        <v>#DIV/0!</v>
      </c>
    </row>
    <row r="430" spans="1:4" ht="16.5" customHeight="1">
      <c r="A430" s="148" t="s">
        <v>361</v>
      </c>
      <c r="B430" s="149">
        <v>0</v>
      </c>
      <c r="C430" s="149">
        <v>0</v>
      </c>
      <c r="D430" s="154" t="e">
        <f t="shared" si="7"/>
        <v>#DIV/0!</v>
      </c>
    </row>
    <row r="431" spans="1:4" ht="16.5" customHeight="1">
      <c r="A431" s="148" t="s">
        <v>362</v>
      </c>
      <c r="B431" s="149">
        <v>0</v>
      </c>
      <c r="C431" s="149">
        <v>0</v>
      </c>
      <c r="D431" s="154" t="e">
        <f t="shared" si="7"/>
        <v>#DIV/0!</v>
      </c>
    </row>
    <row r="432" spans="1:4" ht="16.5" customHeight="1">
      <c r="A432" s="148" t="s">
        <v>363</v>
      </c>
      <c r="B432" s="149">
        <v>0</v>
      </c>
      <c r="C432" s="149">
        <v>0</v>
      </c>
      <c r="D432" s="154" t="e">
        <f t="shared" si="7"/>
        <v>#DIV/0!</v>
      </c>
    </row>
    <row r="433" spans="1:4" ht="16.5" customHeight="1">
      <c r="A433" s="148" t="s">
        <v>364</v>
      </c>
      <c r="B433" s="149">
        <f>SUM(B434:B436)</f>
        <v>3347</v>
      </c>
      <c r="C433" s="149">
        <f>SUM(C434:C436)</f>
        <v>2811</v>
      </c>
      <c r="D433" s="154">
        <f t="shared" si="7"/>
        <v>119.06794734969762</v>
      </c>
    </row>
    <row r="434" spans="1:4" ht="16.5" customHeight="1">
      <c r="A434" s="148" t="s">
        <v>365</v>
      </c>
      <c r="B434" s="149">
        <v>2678</v>
      </c>
      <c r="C434" s="149">
        <v>2741</v>
      </c>
      <c r="D434" s="154">
        <f t="shared" si="7"/>
        <v>97.7015687705217</v>
      </c>
    </row>
    <row r="435" spans="1:4" ht="16.5" customHeight="1">
      <c r="A435" s="148" t="s">
        <v>366</v>
      </c>
      <c r="B435" s="149">
        <v>24</v>
      </c>
      <c r="C435" s="149">
        <v>0</v>
      </c>
      <c r="D435" s="154" t="e">
        <f t="shared" si="7"/>
        <v>#DIV/0!</v>
      </c>
    </row>
    <row r="436" spans="1:4" ht="16.5" customHeight="1">
      <c r="A436" s="148" t="s">
        <v>367</v>
      </c>
      <c r="B436" s="149">
        <v>645</v>
      </c>
      <c r="C436" s="149">
        <v>70</v>
      </c>
      <c r="D436" s="154">
        <f t="shared" si="7"/>
        <v>921.4285714285713</v>
      </c>
    </row>
    <row r="437" spans="1:4" ht="16.5" customHeight="1">
      <c r="A437" s="148" t="s">
        <v>368</v>
      </c>
      <c r="B437" s="149">
        <f>SUM(B438:B442)</f>
        <v>7927</v>
      </c>
      <c r="C437" s="149">
        <f>SUM(C438:C442)</f>
        <v>6760</v>
      </c>
      <c r="D437" s="154">
        <f t="shared" si="7"/>
        <v>117.26331360946745</v>
      </c>
    </row>
    <row r="438" spans="1:4" ht="16.5" customHeight="1">
      <c r="A438" s="148" t="s">
        <v>369</v>
      </c>
      <c r="B438" s="149">
        <v>2872</v>
      </c>
      <c r="C438" s="149">
        <v>3052</v>
      </c>
      <c r="D438" s="154">
        <f t="shared" si="7"/>
        <v>94.10222804718218</v>
      </c>
    </row>
    <row r="439" spans="1:4" ht="16.5" customHeight="1">
      <c r="A439" s="148" t="s">
        <v>370</v>
      </c>
      <c r="B439" s="149">
        <v>4165</v>
      </c>
      <c r="C439" s="149">
        <v>3337</v>
      </c>
      <c r="D439" s="154">
        <f t="shared" si="7"/>
        <v>124.81270602337429</v>
      </c>
    </row>
    <row r="440" spans="1:4" ht="16.5" customHeight="1">
      <c r="A440" s="148" t="s">
        <v>371</v>
      </c>
      <c r="B440" s="149">
        <v>539</v>
      </c>
      <c r="C440" s="149">
        <v>371</v>
      </c>
      <c r="D440" s="154">
        <f t="shared" si="7"/>
        <v>145.2830188679245</v>
      </c>
    </row>
    <row r="441" spans="1:4" ht="16.5" customHeight="1">
      <c r="A441" s="148" t="s">
        <v>372</v>
      </c>
      <c r="B441" s="149">
        <v>0</v>
      </c>
      <c r="C441" s="149">
        <v>0</v>
      </c>
      <c r="D441" s="154" t="e">
        <f t="shared" si="7"/>
        <v>#DIV/0!</v>
      </c>
    </row>
    <row r="442" spans="1:4" ht="16.5" customHeight="1">
      <c r="A442" s="148" t="s">
        <v>373</v>
      </c>
      <c r="B442" s="149">
        <v>351</v>
      </c>
      <c r="C442" s="149">
        <v>0</v>
      </c>
      <c r="D442" s="154" t="e">
        <f t="shared" si="7"/>
        <v>#DIV/0!</v>
      </c>
    </row>
    <row r="443" spans="1:4" ht="16.5" customHeight="1">
      <c r="A443" s="148" t="s">
        <v>374</v>
      </c>
      <c r="B443" s="149">
        <f>SUM(B444:B449)</f>
        <v>22227</v>
      </c>
      <c r="C443" s="149">
        <f>SUM(C444:C449)</f>
        <v>19400</v>
      </c>
      <c r="D443" s="154">
        <f t="shared" si="7"/>
        <v>114.57216494845362</v>
      </c>
    </row>
    <row r="444" spans="1:4" ht="16.5" customHeight="1">
      <c r="A444" s="148" t="s">
        <v>375</v>
      </c>
      <c r="B444" s="149">
        <v>917</v>
      </c>
      <c r="C444" s="149">
        <v>753</v>
      </c>
      <c r="D444" s="154">
        <f t="shared" si="7"/>
        <v>121.77954847277557</v>
      </c>
    </row>
    <row r="445" spans="1:4" ht="16.5" customHeight="1">
      <c r="A445" s="148" t="s">
        <v>376</v>
      </c>
      <c r="B445" s="149">
        <v>3220</v>
      </c>
      <c r="C445" s="149">
        <v>1294</v>
      </c>
      <c r="D445" s="154">
        <f t="shared" si="7"/>
        <v>248.84080370942812</v>
      </c>
    </row>
    <row r="446" spans="1:4" ht="16.5" customHeight="1">
      <c r="A446" s="148" t="s">
        <v>377</v>
      </c>
      <c r="B446" s="149">
        <v>26</v>
      </c>
      <c r="C446" s="149">
        <v>1057</v>
      </c>
      <c r="D446" s="154">
        <f t="shared" si="7"/>
        <v>2.459791863765374</v>
      </c>
    </row>
    <row r="447" spans="1:4" ht="16.5" customHeight="1">
      <c r="A447" s="148" t="s">
        <v>378</v>
      </c>
      <c r="B447" s="149">
        <v>96</v>
      </c>
      <c r="C447" s="149">
        <v>1500</v>
      </c>
      <c r="D447" s="154">
        <f t="shared" si="7"/>
        <v>6.4</v>
      </c>
    </row>
    <row r="448" spans="1:4" ht="16.5" customHeight="1">
      <c r="A448" s="148" t="s">
        <v>379</v>
      </c>
      <c r="B448" s="149">
        <v>531</v>
      </c>
      <c r="C448" s="149">
        <v>225</v>
      </c>
      <c r="D448" s="154">
        <f t="shared" si="7"/>
        <v>236</v>
      </c>
    </row>
    <row r="449" spans="1:4" ht="16.5" customHeight="1">
      <c r="A449" s="148" t="s">
        <v>380</v>
      </c>
      <c r="B449" s="149">
        <v>17437</v>
      </c>
      <c r="C449" s="149">
        <v>14571</v>
      </c>
      <c r="D449" s="154">
        <f t="shared" si="7"/>
        <v>119.66920595703796</v>
      </c>
    </row>
    <row r="450" spans="1:4" ht="16.5" customHeight="1">
      <c r="A450" s="148" t="s">
        <v>381</v>
      </c>
      <c r="B450" s="149">
        <f>B451</f>
        <v>20141</v>
      </c>
      <c r="C450" s="149">
        <f>C451</f>
        <v>19293</v>
      </c>
      <c r="D450" s="154">
        <f t="shared" si="7"/>
        <v>104.39537656144715</v>
      </c>
    </row>
    <row r="451" spans="1:4" ht="16.5" customHeight="1">
      <c r="A451" s="148" t="s">
        <v>382</v>
      </c>
      <c r="B451" s="149">
        <v>20141</v>
      </c>
      <c r="C451" s="149">
        <v>19293</v>
      </c>
      <c r="D451" s="154">
        <f t="shared" si="7"/>
        <v>104.39537656144715</v>
      </c>
    </row>
    <row r="452" spans="1:4" ht="16.5" customHeight="1">
      <c r="A452" s="148" t="s">
        <v>383</v>
      </c>
      <c r="B452" s="149">
        <f>SUM(B453,B458,B467,B473,B479,B484,B489,B496,B500,B503)</f>
        <v>47772</v>
      </c>
      <c r="C452" s="149">
        <f>SUM(C453,C458,C467,C473,C479,C484,C489,C496,C500,C503)</f>
        <v>33806</v>
      </c>
      <c r="D452" s="154">
        <f t="shared" si="7"/>
        <v>141.31219310181623</v>
      </c>
    </row>
    <row r="453" spans="1:4" ht="16.5" customHeight="1">
      <c r="A453" s="148" t="s">
        <v>384</v>
      </c>
      <c r="B453" s="149">
        <f>SUM(B454:B457)</f>
        <v>7656</v>
      </c>
      <c r="C453" s="149">
        <f>SUM(C454:C457)</f>
        <v>3035</v>
      </c>
      <c r="D453" s="154">
        <f t="shared" si="7"/>
        <v>252.25700164744643</v>
      </c>
    </row>
    <row r="454" spans="1:4" ht="16.5" customHeight="1">
      <c r="A454" s="148" t="s">
        <v>93</v>
      </c>
      <c r="B454" s="149">
        <v>1442</v>
      </c>
      <c r="C454" s="149">
        <v>1149</v>
      </c>
      <c r="D454" s="154">
        <f t="shared" si="7"/>
        <v>125.50043516100958</v>
      </c>
    </row>
    <row r="455" spans="1:4" ht="16.5" customHeight="1">
      <c r="A455" s="148" t="s">
        <v>94</v>
      </c>
      <c r="B455" s="149">
        <v>1264</v>
      </c>
      <c r="C455" s="149">
        <v>271</v>
      </c>
      <c r="D455" s="154">
        <f t="shared" si="7"/>
        <v>466.4206642066421</v>
      </c>
    </row>
    <row r="456" spans="1:4" ht="16.5" customHeight="1">
      <c r="A456" s="148" t="s">
        <v>95</v>
      </c>
      <c r="B456" s="149">
        <v>835</v>
      </c>
      <c r="C456" s="149">
        <v>0</v>
      </c>
      <c r="D456" s="154" t="e">
        <f t="shared" si="7"/>
        <v>#DIV/0!</v>
      </c>
    </row>
    <row r="457" spans="1:4" ht="16.5" customHeight="1">
      <c r="A457" s="148" t="s">
        <v>385</v>
      </c>
      <c r="B457" s="149">
        <v>4115</v>
      </c>
      <c r="C457" s="149">
        <v>1615</v>
      </c>
      <c r="D457" s="154">
        <f t="shared" si="7"/>
        <v>254.79876160990713</v>
      </c>
    </row>
    <row r="458" spans="1:4" ht="16.5" customHeight="1">
      <c r="A458" s="148" t="s">
        <v>386</v>
      </c>
      <c r="B458" s="149">
        <v>0</v>
      </c>
      <c r="C458" s="149">
        <f>SUM(C459:C466)</f>
        <v>5</v>
      </c>
      <c r="D458" s="154">
        <f t="shared" si="7"/>
        <v>0</v>
      </c>
    </row>
    <row r="459" spans="1:4" ht="16.5" customHeight="1">
      <c r="A459" s="148" t="s">
        <v>387</v>
      </c>
      <c r="B459" s="149">
        <v>0</v>
      </c>
      <c r="C459" s="149">
        <v>0</v>
      </c>
      <c r="D459" s="154" t="e">
        <f t="shared" si="7"/>
        <v>#DIV/0!</v>
      </c>
    </row>
    <row r="460" spans="1:4" ht="16.5" customHeight="1">
      <c r="A460" s="148" t="s">
        <v>388</v>
      </c>
      <c r="B460" s="149">
        <v>0</v>
      </c>
      <c r="C460" s="149">
        <v>0</v>
      </c>
      <c r="D460" s="154" t="e">
        <f t="shared" si="7"/>
        <v>#DIV/0!</v>
      </c>
    </row>
    <row r="461" spans="1:4" ht="16.5" customHeight="1">
      <c r="A461" s="148" t="s">
        <v>389</v>
      </c>
      <c r="B461" s="149">
        <v>0</v>
      </c>
      <c r="C461" s="149">
        <v>5</v>
      </c>
      <c r="D461" s="154">
        <f t="shared" si="7"/>
        <v>0</v>
      </c>
    </row>
    <row r="462" spans="1:4" ht="16.5" customHeight="1">
      <c r="A462" s="148" t="s">
        <v>390</v>
      </c>
      <c r="B462" s="149">
        <v>0</v>
      </c>
      <c r="C462" s="149">
        <v>0</v>
      </c>
      <c r="D462" s="154" t="e">
        <f t="shared" si="7"/>
        <v>#DIV/0!</v>
      </c>
    </row>
    <row r="463" spans="1:4" ht="16.5" customHeight="1">
      <c r="A463" s="148" t="s">
        <v>391</v>
      </c>
      <c r="B463" s="149">
        <v>0</v>
      </c>
      <c r="C463" s="149">
        <v>0</v>
      </c>
      <c r="D463" s="154" t="e">
        <f t="shared" si="7"/>
        <v>#DIV/0!</v>
      </c>
    </row>
    <row r="464" spans="1:4" ht="16.5" customHeight="1">
      <c r="A464" s="148" t="s">
        <v>392</v>
      </c>
      <c r="B464" s="149">
        <v>0</v>
      </c>
      <c r="C464" s="149">
        <v>0</v>
      </c>
      <c r="D464" s="154" t="e">
        <f t="shared" si="7"/>
        <v>#DIV/0!</v>
      </c>
    </row>
    <row r="465" spans="1:4" ht="16.5" customHeight="1">
      <c r="A465" s="148" t="s">
        <v>393</v>
      </c>
      <c r="B465" s="149">
        <v>0</v>
      </c>
      <c r="C465" s="149">
        <v>0</v>
      </c>
      <c r="D465" s="154" t="e">
        <f t="shared" si="7"/>
        <v>#DIV/0!</v>
      </c>
    </row>
    <row r="466" spans="1:4" ht="16.5" customHeight="1">
      <c r="A466" s="148" t="s">
        <v>394</v>
      </c>
      <c r="B466" s="149">
        <v>0</v>
      </c>
      <c r="C466" s="149">
        <v>0</v>
      </c>
      <c r="D466" s="154" t="e">
        <f t="shared" si="7"/>
        <v>#DIV/0!</v>
      </c>
    </row>
    <row r="467" spans="1:4" ht="16.5" customHeight="1">
      <c r="A467" s="148" t="s">
        <v>395</v>
      </c>
      <c r="B467" s="149">
        <f>SUM(B468:B472)</f>
        <v>20</v>
      </c>
      <c r="C467" s="149">
        <f>SUM(C468:C472)</f>
        <v>30</v>
      </c>
      <c r="D467" s="154">
        <f t="shared" si="7"/>
        <v>66.66666666666666</v>
      </c>
    </row>
    <row r="468" spans="1:4" ht="16.5" customHeight="1">
      <c r="A468" s="148" t="s">
        <v>387</v>
      </c>
      <c r="B468" s="149">
        <v>0</v>
      </c>
      <c r="C468" s="149">
        <v>0</v>
      </c>
      <c r="D468" s="154" t="e">
        <f t="shared" si="7"/>
        <v>#DIV/0!</v>
      </c>
    </row>
    <row r="469" spans="1:4" ht="16.5" customHeight="1">
      <c r="A469" s="148" t="s">
        <v>396</v>
      </c>
      <c r="B469" s="149">
        <v>20</v>
      </c>
      <c r="C469" s="149">
        <v>30</v>
      </c>
      <c r="D469" s="154">
        <f t="shared" si="7"/>
        <v>66.66666666666666</v>
      </c>
    </row>
    <row r="470" spans="1:4" ht="16.5" customHeight="1">
      <c r="A470" s="148" t="s">
        <v>397</v>
      </c>
      <c r="B470" s="149">
        <v>0</v>
      </c>
      <c r="C470" s="149">
        <v>0</v>
      </c>
      <c r="D470" s="154" t="e">
        <f t="shared" si="7"/>
        <v>#DIV/0!</v>
      </c>
    </row>
    <row r="471" spans="1:4" ht="16.5" customHeight="1">
      <c r="A471" s="148" t="s">
        <v>398</v>
      </c>
      <c r="B471" s="149">
        <v>0</v>
      </c>
      <c r="C471" s="149">
        <v>0</v>
      </c>
      <c r="D471" s="154" t="e">
        <f t="shared" si="7"/>
        <v>#DIV/0!</v>
      </c>
    </row>
    <row r="472" spans="1:4" ht="16.5" customHeight="1">
      <c r="A472" s="148" t="s">
        <v>399</v>
      </c>
      <c r="B472" s="149">
        <v>0</v>
      </c>
      <c r="C472" s="149">
        <v>0</v>
      </c>
      <c r="D472" s="154" t="e">
        <f t="shared" si="7"/>
        <v>#DIV/0!</v>
      </c>
    </row>
    <row r="473" spans="1:4" ht="16.5" customHeight="1">
      <c r="A473" s="148" t="s">
        <v>400</v>
      </c>
      <c r="B473" s="149">
        <f>SUM(B474:B478)</f>
        <v>11301</v>
      </c>
      <c r="C473" s="149">
        <f>SUM(C474:C478)</f>
        <v>6621</v>
      </c>
      <c r="D473" s="154">
        <f t="shared" si="7"/>
        <v>170.68418667874943</v>
      </c>
    </row>
    <row r="474" spans="1:4" ht="16.5" customHeight="1">
      <c r="A474" s="148" t="s">
        <v>387</v>
      </c>
      <c r="B474" s="149">
        <v>250</v>
      </c>
      <c r="C474" s="149">
        <v>144</v>
      </c>
      <c r="D474" s="154">
        <f aca="true" t="shared" si="8" ref="D474:D537">B474/C474*100</f>
        <v>173.61111111111111</v>
      </c>
    </row>
    <row r="475" spans="1:4" ht="16.5" customHeight="1">
      <c r="A475" s="148" t="s">
        <v>401</v>
      </c>
      <c r="B475" s="149">
        <v>5785</v>
      </c>
      <c r="C475" s="149">
        <v>1605</v>
      </c>
      <c r="D475" s="154">
        <f t="shared" si="8"/>
        <v>360.43613707165105</v>
      </c>
    </row>
    <row r="476" spans="1:4" ht="16.5" customHeight="1">
      <c r="A476" s="148" t="s">
        <v>402</v>
      </c>
      <c r="B476" s="149">
        <v>3895</v>
      </c>
      <c r="C476" s="149">
        <v>2916</v>
      </c>
      <c r="D476" s="154">
        <f t="shared" si="8"/>
        <v>133.57338820301783</v>
      </c>
    </row>
    <row r="477" spans="1:4" ht="16.5" customHeight="1">
      <c r="A477" s="148" t="s">
        <v>403</v>
      </c>
      <c r="B477" s="149">
        <v>1163</v>
      </c>
      <c r="C477" s="149">
        <v>1530</v>
      </c>
      <c r="D477" s="154">
        <f t="shared" si="8"/>
        <v>76.01307189542483</v>
      </c>
    </row>
    <row r="478" spans="1:4" ht="16.5" customHeight="1">
      <c r="A478" s="148" t="s">
        <v>404</v>
      </c>
      <c r="B478" s="149">
        <v>208</v>
      </c>
      <c r="C478" s="149">
        <v>426</v>
      </c>
      <c r="D478" s="154">
        <f t="shared" si="8"/>
        <v>48.82629107981221</v>
      </c>
    </row>
    <row r="479" spans="1:4" ht="16.5" customHeight="1">
      <c r="A479" s="148" t="s">
        <v>405</v>
      </c>
      <c r="B479" s="149">
        <f>SUM(B480:B483)</f>
        <v>3612</v>
      </c>
      <c r="C479" s="149">
        <f>SUM(C480:C483)</f>
        <v>2622</v>
      </c>
      <c r="D479" s="154">
        <f t="shared" si="8"/>
        <v>137.7574370709382</v>
      </c>
    </row>
    <row r="480" spans="1:4" ht="16.5" customHeight="1">
      <c r="A480" s="148" t="s">
        <v>387</v>
      </c>
      <c r="B480" s="149">
        <v>218</v>
      </c>
      <c r="C480" s="149">
        <v>219</v>
      </c>
      <c r="D480" s="154">
        <f t="shared" si="8"/>
        <v>99.54337899543378</v>
      </c>
    </row>
    <row r="481" spans="1:4" ht="16.5" customHeight="1">
      <c r="A481" s="148" t="s">
        <v>406</v>
      </c>
      <c r="B481" s="149">
        <v>25</v>
      </c>
      <c r="C481" s="149">
        <v>8</v>
      </c>
      <c r="D481" s="154">
        <f t="shared" si="8"/>
        <v>312.5</v>
      </c>
    </row>
    <row r="482" spans="1:4" ht="16.5" customHeight="1">
      <c r="A482" s="148" t="s">
        <v>407</v>
      </c>
      <c r="B482" s="149">
        <v>20</v>
      </c>
      <c r="C482" s="149">
        <v>75</v>
      </c>
      <c r="D482" s="154">
        <f t="shared" si="8"/>
        <v>26.666666666666668</v>
      </c>
    </row>
    <row r="483" spans="1:4" ht="16.5" customHeight="1">
      <c r="A483" s="148" t="s">
        <v>408</v>
      </c>
      <c r="B483" s="149">
        <v>3349</v>
      </c>
      <c r="C483" s="149">
        <v>2320</v>
      </c>
      <c r="D483" s="154">
        <f t="shared" si="8"/>
        <v>144.35344827586206</v>
      </c>
    </row>
    <row r="484" spans="1:4" ht="16.5" customHeight="1">
      <c r="A484" s="148" t="s">
        <v>409</v>
      </c>
      <c r="B484" s="149">
        <f>SUM(B485:B488)</f>
        <v>123</v>
      </c>
      <c r="C484" s="149">
        <f>SUM(C485:C488)</f>
        <v>197</v>
      </c>
      <c r="D484" s="154">
        <f t="shared" si="8"/>
        <v>62.43654822335025</v>
      </c>
    </row>
    <row r="485" spans="1:4" ht="16.5" customHeight="1">
      <c r="A485" s="148" t="s">
        <v>410</v>
      </c>
      <c r="B485" s="149">
        <v>1</v>
      </c>
      <c r="C485" s="149">
        <v>132</v>
      </c>
      <c r="D485" s="154">
        <f t="shared" si="8"/>
        <v>0.7575757575757576</v>
      </c>
    </row>
    <row r="486" spans="1:4" ht="16.5" customHeight="1">
      <c r="A486" s="148" t="s">
        <v>411</v>
      </c>
      <c r="B486" s="149">
        <v>0</v>
      </c>
      <c r="C486" s="149">
        <v>0</v>
      </c>
      <c r="D486" s="154" t="e">
        <f t="shared" si="8"/>
        <v>#DIV/0!</v>
      </c>
    </row>
    <row r="487" spans="1:4" ht="16.5" customHeight="1">
      <c r="A487" s="148" t="s">
        <v>412</v>
      </c>
      <c r="B487" s="149">
        <v>0</v>
      </c>
      <c r="C487" s="149">
        <v>0</v>
      </c>
      <c r="D487" s="154" t="e">
        <f t="shared" si="8"/>
        <v>#DIV/0!</v>
      </c>
    </row>
    <row r="488" spans="1:4" ht="16.5" customHeight="1">
      <c r="A488" s="148" t="s">
        <v>413</v>
      </c>
      <c r="B488" s="149">
        <v>122</v>
      </c>
      <c r="C488" s="149">
        <v>65</v>
      </c>
      <c r="D488" s="154">
        <f t="shared" si="8"/>
        <v>187.69230769230768</v>
      </c>
    </row>
    <row r="489" spans="1:4" ht="16.5" customHeight="1">
      <c r="A489" s="148" t="s">
        <v>414</v>
      </c>
      <c r="B489" s="149">
        <f>SUM(B490:B495)</f>
        <v>1650</v>
      </c>
      <c r="C489" s="149">
        <f>SUM(C490:C495)</f>
        <v>1803</v>
      </c>
      <c r="D489" s="154">
        <f t="shared" si="8"/>
        <v>91.51414309484193</v>
      </c>
    </row>
    <row r="490" spans="1:4" ht="16.5" customHeight="1">
      <c r="A490" s="148" t="s">
        <v>387</v>
      </c>
      <c r="B490" s="149">
        <v>496</v>
      </c>
      <c r="C490" s="149">
        <v>492</v>
      </c>
      <c r="D490" s="154">
        <f t="shared" si="8"/>
        <v>100.8130081300813</v>
      </c>
    </row>
    <row r="491" spans="1:4" ht="16.5" customHeight="1">
      <c r="A491" s="148" t="s">
        <v>415</v>
      </c>
      <c r="B491" s="149">
        <v>615</v>
      </c>
      <c r="C491" s="149">
        <v>740</v>
      </c>
      <c r="D491" s="154">
        <f t="shared" si="8"/>
        <v>83.1081081081081</v>
      </c>
    </row>
    <row r="492" spans="1:4" ht="16.5" customHeight="1">
      <c r="A492" s="148" t="s">
        <v>416</v>
      </c>
      <c r="B492" s="149">
        <v>36</v>
      </c>
      <c r="C492" s="149">
        <v>116</v>
      </c>
      <c r="D492" s="154">
        <f t="shared" si="8"/>
        <v>31.03448275862069</v>
      </c>
    </row>
    <row r="493" spans="1:4" ht="16.5" customHeight="1">
      <c r="A493" s="148" t="s">
        <v>417</v>
      </c>
      <c r="B493" s="149">
        <v>0</v>
      </c>
      <c r="C493" s="149">
        <v>5</v>
      </c>
      <c r="D493" s="154">
        <f t="shared" si="8"/>
        <v>0</v>
      </c>
    </row>
    <row r="494" spans="1:4" ht="16.5" customHeight="1">
      <c r="A494" s="148" t="s">
        <v>418</v>
      </c>
      <c r="B494" s="149">
        <v>175</v>
      </c>
      <c r="C494" s="149">
        <v>76</v>
      </c>
      <c r="D494" s="154">
        <f t="shared" si="8"/>
        <v>230.26315789473685</v>
      </c>
    </row>
    <row r="495" spans="1:4" ht="16.5" customHeight="1">
      <c r="A495" s="148" t="s">
        <v>419</v>
      </c>
      <c r="B495" s="149">
        <v>328</v>
      </c>
      <c r="C495" s="149">
        <v>374</v>
      </c>
      <c r="D495" s="154">
        <f t="shared" si="8"/>
        <v>87.70053475935828</v>
      </c>
    </row>
    <row r="496" spans="1:4" ht="16.5" customHeight="1">
      <c r="A496" s="148" t="s">
        <v>420</v>
      </c>
      <c r="B496" s="149">
        <f>SUM(B497:B499)</f>
        <v>6</v>
      </c>
      <c r="C496" s="149">
        <f>SUM(C497:C499)</f>
        <v>11</v>
      </c>
      <c r="D496" s="154">
        <f t="shared" si="8"/>
        <v>54.54545454545454</v>
      </c>
    </row>
    <row r="497" spans="1:4" ht="16.5" customHeight="1">
      <c r="A497" s="148" t="s">
        <v>421</v>
      </c>
      <c r="B497" s="149">
        <v>0</v>
      </c>
      <c r="C497" s="149">
        <v>0</v>
      </c>
      <c r="D497" s="154" t="e">
        <f t="shared" si="8"/>
        <v>#DIV/0!</v>
      </c>
    </row>
    <row r="498" spans="1:4" ht="16.5" customHeight="1">
      <c r="A498" s="148" t="s">
        <v>422</v>
      </c>
      <c r="B498" s="149">
        <v>0</v>
      </c>
      <c r="C498" s="149">
        <v>0</v>
      </c>
      <c r="D498" s="154" t="e">
        <f t="shared" si="8"/>
        <v>#DIV/0!</v>
      </c>
    </row>
    <row r="499" spans="1:4" ht="16.5" customHeight="1">
      <c r="A499" s="148" t="s">
        <v>423</v>
      </c>
      <c r="B499" s="149">
        <v>6</v>
      </c>
      <c r="C499" s="149">
        <v>11</v>
      </c>
      <c r="D499" s="154">
        <f t="shared" si="8"/>
        <v>54.54545454545454</v>
      </c>
    </row>
    <row r="500" spans="1:4" ht="16.5" customHeight="1">
      <c r="A500" s="148" t="s">
        <v>424</v>
      </c>
      <c r="B500" s="149">
        <v>0</v>
      </c>
      <c r="C500" s="149">
        <f>C501+C502</f>
        <v>201</v>
      </c>
      <c r="D500" s="154">
        <f t="shared" si="8"/>
        <v>0</v>
      </c>
    </row>
    <row r="501" spans="1:4" ht="16.5" customHeight="1">
      <c r="A501" s="148" t="s">
        <v>425</v>
      </c>
      <c r="B501" s="149">
        <v>0</v>
      </c>
      <c r="C501" s="149">
        <v>100</v>
      </c>
      <c r="D501" s="154">
        <f t="shared" si="8"/>
        <v>0</v>
      </c>
    </row>
    <row r="502" spans="1:4" ht="16.5" customHeight="1">
      <c r="A502" s="148" t="s">
        <v>426</v>
      </c>
      <c r="B502" s="149">
        <v>0</v>
      </c>
      <c r="C502" s="149">
        <v>101</v>
      </c>
      <c r="D502" s="154">
        <f t="shared" si="8"/>
        <v>0</v>
      </c>
    </row>
    <row r="503" spans="1:4" ht="16.5" customHeight="1">
      <c r="A503" s="148" t="s">
        <v>427</v>
      </c>
      <c r="B503" s="149">
        <f>SUM(B504:B507)</f>
        <v>23404</v>
      </c>
      <c r="C503" s="149">
        <f>SUM(C504:C507)</f>
        <v>19281</v>
      </c>
      <c r="D503" s="154">
        <f t="shared" si="8"/>
        <v>121.38374565634562</v>
      </c>
    </row>
    <row r="504" spans="1:4" ht="16.5" customHeight="1">
      <c r="A504" s="148" t="s">
        <v>428</v>
      </c>
      <c r="B504" s="149">
        <v>5</v>
      </c>
      <c r="C504" s="149">
        <v>10</v>
      </c>
      <c r="D504" s="154">
        <f t="shared" si="8"/>
        <v>50</v>
      </c>
    </row>
    <row r="505" spans="1:4" ht="16.5" customHeight="1">
      <c r="A505" s="148" t="s">
        <v>429</v>
      </c>
      <c r="B505" s="149">
        <v>0</v>
      </c>
      <c r="C505" s="149">
        <v>950</v>
      </c>
      <c r="D505" s="154">
        <f t="shared" si="8"/>
        <v>0</v>
      </c>
    </row>
    <row r="506" spans="1:4" ht="16.5" customHeight="1">
      <c r="A506" s="148" t="s">
        <v>430</v>
      </c>
      <c r="B506" s="149">
        <v>0</v>
      </c>
      <c r="C506" s="149">
        <v>0</v>
      </c>
      <c r="D506" s="154" t="e">
        <f t="shared" si="8"/>
        <v>#DIV/0!</v>
      </c>
    </row>
    <row r="507" spans="1:4" ht="16.5" customHeight="1">
      <c r="A507" s="148" t="s">
        <v>431</v>
      </c>
      <c r="B507" s="149">
        <v>23399</v>
      </c>
      <c r="C507" s="149">
        <v>18321</v>
      </c>
      <c r="D507" s="154">
        <f t="shared" si="8"/>
        <v>127.71682768407837</v>
      </c>
    </row>
    <row r="508" spans="1:4" ht="16.5" customHeight="1">
      <c r="A508" s="148" t="s">
        <v>432</v>
      </c>
      <c r="B508" s="149">
        <f>SUM(B509,B525,B533,B544,B553,B560)</f>
        <v>107128</v>
      </c>
      <c r="C508" s="149">
        <f>SUM(C509,C525,C533,C544,C553,C560)</f>
        <v>115918</v>
      </c>
      <c r="D508" s="154">
        <f t="shared" si="8"/>
        <v>92.41705343432426</v>
      </c>
    </row>
    <row r="509" spans="1:4" ht="16.5" customHeight="1">
      <c r="A509" s="148" t="s">
        <v>433</v>
      </c>
      <c r="B509" s="149">
        <f>SUM(B510:B524)</f>
        <v>50744</v>
      </c>
      <c r="C509" s="149">
        <f>SUM(C510:C524)</f>
        <v>54100</v>
      </c>
      <c r="D509" s="154">
        <f t="shared" si="8"/>
        <v>93.79667282809612</v>
      </c>
    </row>
    <row r="510" spans="1:4" ht="16.5" customHeight="1">
      <c r="A510" s="148" t="s">
        <v>93</v>
      </c>
      <c r="B510" s="149">
        <v>9924</v>
      </c>
      <c r="C510" s="149">
        <v>9907</v>
      </c>
      <c r="D510" s="154">
        <f t="shared" si="8"/>
        <v>100.17159584132432</v>
      </c>
    </row>
    <row r="511" spans="1:4" ht="16.5" customHeight="1">
      <c r="A511" s="148" t="s">
        <v>94</v>
      </c>
      <c r="B511" s="149">
        <v>1327</v>
      </c>
      <c r="C511" s="149">
        <v>1543</v>
      </c>
      <c r="D511" s="154">
        <f t="shared" si="8"/>
        <v>86.00129617627998</v>
      </c>
    </row>
    <row r="512" spans="1:4" ht="16.5" customHeight="1">
      <c r="A512" s="148" t="s">
        <v>95</v>
      </c>
      <c r="B512" s="149">
        <v>5</v>
      </c>
      <c r="C512" s="149">
        <v>30</v>
      </c>
      <c r="D512" s="154">
        <f t="shared" si="8"/>
        <v>16.666666666666664</v>
      </c>
    </row>
    <row r="513" spans="1:4" ht="16.5" customHeight="1">
      <c r="A513" s="148" t="s">
        <v>434</v>
      </c>
      <c r="B513" s="149">
        <v>1684</v>
      </c>
      <c r="C513" s="149">
        <v>2142</v>
      </c>
      <c r="D513" s="154">
        <f t="shared" si="8"/>
        <v>78.61811391223156</v>
      </c>
    </row>
    <row r="514" spans="1:4" ht="16.5" customHeight="1">
      <c r="A514" s="148" t="s">
        <v>435</v>
      </c>
      <c r="B514" s="149">
        <v>380</v>
      </c>
      <c r="C514" s="149">
        <v>425</v>
      </c>
      <c r="D514" s="154">
        <f t="shared" si="8"/>
        <v>89.41176470588236</v>
      </c>
    </row>
    <row r="515" spans="1:4" ht="16.5" customHeight="1">
      <c r="A515" s="148" t="s">
        <v>436</v>
      </c>
      <c r="B515" s="149">
        <v>93</v>
      </c>
      <c r="C515" s="149">
        <v>292</v>
      </c>
      <c r="D515" s="154">
        <f t="shared" si="8"/>
        <v>31.84931506849315</v>
      </c>
    </row>
    <row r="516" spans="1:4" ht="16.5" customHeight="1">
      <c r="A516" s="148" t="s">
        <v>437</v>
      </c>
      <c r="B516" s="149">
        <v>1014</v>
      </c>
      <c r="C516" s="149">
        <v>849</v>
      </c>
      <c r="D516" s="154">
        <f t="shared" si="8"/>
        <v>119.43462897526503</v>
      </c>
    </row>
    <row r="517" spans="1:4" ht="16.5" customHeight="1">
      <c r="A517" s="148" t="s">
        <v>438</v>
      </c>
      <c r="B517" s="149">
        <v>684</v>
      </c>
      <c r="C517" s="149">
        <v>621</v>
      </c>
      <c r="D517" s="154">
        <f t="shared" si="8"/>
        <v>110.14492753623189</v>
      </c>
    </row>
    <row r="518" spans="1:4" ht="16.5" customHeight="1">
      <c r="A518" s="148" t="s">
        <v>439</v>
      </c>
      <c r="B518" s="149">
        <v>2100</v>
      </c>
      <c r="C518" s="149">
        <v>2180</v>
      </c>
      <c r="D518" s="154">
        <f t="shared" si="8"/>
        <v>96.3302752293578</v>
      </c>
    </row>
    <row r="519" spans="1:4" ht="16.5" customHeight="1">
      <c r="A519" s="148" t="s">
        <v>440</v>
      </c>
      <c r="B519" s="149">
        <v>15</v>
      </c>
      <c r="C519" s="149">
        <v>109</v>
      </c>
      <c r="D519" s="154">
        <f t="shared" si="8"/>
        <v>13.761467889908257</v>
      </c>
    </row>
    <row r="520" spans="1:4" ht="16.5" customHeight="1">
      <c r="A520" s="148" t="s">
        <v>441</v>
      </c>
      <c r="B520" s="149">
        <v>688</v>
      </c>
      <c r="C520" s="149">
        <v>627</v>
      </c>
      <c r="D520" s="154">
        <f t="shared" si="8"/>
        <v>109.72886762360447</v>
      </c>
    </row>
    <row r="521" spans="1:4" ht="16.5" customHeight="1">
      <c r="A521" s="148" t="s">
        <v>442</v>
      </c>
      <c r="B521" s="149">
        <v>780</v>
      </c>
      <c r="C521" s="149">
        <v>1241</v>
      </c>
      <c r="D521" s="154">
        <f t="shared" si="8"/>
        <v>62.8525382755842</v>
      </c>
    </row>
    <row r="522" spans="1:4" ht="16.5" customHeight="1">
      <c r="A522" s="148" t="s">
        <v>443</v>
      </c>
      <c r="B522" s="149">
        <v>545</v>
      </c>
      <c r="C522" s="149">
        <v>302</v>
      </c>
      <c r="D522" s="154">
        <f t="shared" si="8"/>
        <v>180.46357615894038</v>
      </c>
    </row>
    <row r="523" spans="1:4" ht="16.5" customHeight="1">
      <c r="A523" s="148" t="s">
        <v>444</v>
      </c>
      <c r="B523" s="149">
        <v>439</v>
      </c>
      <c r="C523" s="149">
        <v>162</v>
      </c>
      <c r="D523" s="154">
        <f t="shared" si="8"/>
        <v>270.98765432098764</v>
      </c>
    </row>
    <row r="524" spans="1:4" ht="16.5" customHeight="1">
      <c r="A524" s="148" t="s">
        <v>445</v>
      </c>
      <c r="B524" s="149">
        <v>31066</v>
      </c>
      <c r="C524" s="149">
        <v>33670</v>
      </c>
      <c r="D524" s="154">
        <f t="shared" si="8"/>
        <v>92.26611226611226</v>
      </c>
    </row>
    <row r="525" spans="1:4" ht="16.5" customHeight="1">
      <c r="A525" s="148" t="s">
        <v>446</v>
      </c>
      <c r="B525" s="149">
        <f>SUM(B526:B532)</f>
        <v>6255</v>
      </c>
      <c r="C525" s="149">
        <f>SUM(C526:C532)</f>
        <v>4393</v>
      </c>
      <c r="D525" s="154">
        <f t="shared" si="8"/>
        <v>142.38561347598454</v>
      </c>
    </row>
    <row r="526" spans="1:4" ht="16.5" customHeight="1">
      <c r="A526" s="148" t="s">
        <v>93</v>
      </c>
      <c r="B526" s="149">
        <v>857</v>
      </c>
      <c r="C526" s="149">
        <v>971</v>
      </c>
      <c r="D526" s="154">
        <f t="shared" si="8"/>
        <v>88.25952626158599</v>
      </c>
    </row>
    <row r="527" spans="1:4" ht="16.5" customHeight="1">
      <c r="A527" s="148" t="s">
        <v>94</v>
      </c>
      <c r="B527" s="149">
        <v>53</v>
      </c>
      <c r="C527" s="149">
        <v>239</v>
      </c>
      <c r="D527" s="154">
        <f t="shared" si="8"/>
        <v>22.17573221757322</v>
      </c>
    </row>
    <row r="528" spans="1:4" ht="16.5" customHeight="1">
      <c r="A528" s="148" t="s">
        <v>95</v>
      </c>
      <c r="B528" s="149">
        <v>0</v>
      </c>
      <c r="C528" s="149">
        <v>0</v>
      </c>
      <c r="D528" s="154" t="e">
        <f t="shared" si="8"/>
        <v>#DIV/0!</v>
      </c>
    </row>
    <row r="529" spans="1:4" ht="16.5" customHeight="1">
      <c r="A529" s="148" t="s">
        <v>447</v>
      </c>
      <c r="B529" s="149">
        <v>1872</v>
      </c>
      <c r="C529" s="149">
        <v>555</v>
      </c>
      <c r="D529" s="154">
        <f t="shared" si="8"/>
        <v>337.2972972972973</v>
      </c>
    </row>
    <row r="530" spans="1:4" ht="16.5" customHeight="1">
      <c r="A530" s="148" t="s">
        <v>448</v>
      </c>
      <c r="B530" s="149">
        <v>360</v>
      </c>
      <c r="C530" s="149">
        <v>310</v>
      </c>
      <c r="D530" s="154">
        <f t="shared" si="8"/>
        <v>116.12903225806453</v>
      </c>
    </row>
    <row r="531" spans="1:4" ht="16.5" customHeight="1">
      <c r="A531" s="148" t="s">
        <v>449</v>
      </c>
      <c r="B531" s="149">
        <v>98</v>
      </c>
      <c r="C531" s="149">
        <v>32</v>
      </c>
      <c r="D531" s="154">
        <f t="shared" si="8"/>
        <v>306.25</v>
      </c>
    </row>
    <row r="532" spans="1:4" ht="16.5" customHeight="1">
      <c r="A532" s="148" t="s">
        <v>450</v>
      </c>
      <c r="B532" s="149">
        <v>3015</v>
      </c>
      <c r="C532" s="149">
        <v>2286</v>
      </c>
      <c r="D532" s="154">
        <f t="shared" si="8"/>
        <v>131.88976377952756</v>
      </c>
    </row>
    <row r="533" spans="1:4" ht="16.5" customHeight="1">
      <c r="A533" s="148" t="s">
        <v>451</v>
      </c>
      <c r="B533" s="149">
        <f>SUM(B534:B543)</f>
        <v>3228</v>
      </c>
      <c r="C533" s="149">
        <f>SUM(C534:C543)</f>
        <v>3848</v>
      </c>
      <c r="D533" s="154">
        <f t="shared" si="8"/>
        <v>83.88773388773389</v>
      </c>
    </row>
    <row r="534" spans="1:4" ht="16.5" customHeight="1">
      <c r="A534" s="148" t="s">
        <v>93</v>
      </c>
      <c r="B534" s="149">
        <v>1112</v>
      </c>
      <c r="C534" s="149">
        <v>536</v>
      </c>
      <c r="D534" s="154">
        <f t="shared" si="8"/>
        <v>207.46268656716418</v>
      </c>
    </row>
    <row r="535" spans="1:4" ht="16.5" customHeight="1">
      <c r="A535" s="148" t="s">
        <v>94</v>
      </c>
      <c r="B535" s="149">
        <v>2</v>
      </c>
      <c r="C535" s="149">
        <v>94</v>
      </c>
      <c r="D535" s="154">
        <f t="shared" si="8"/>
        <v>2.127659574468085</v>
      </c>
    </row>
    <row r="536" spans="1:4" ht="16.5" customHeight="1">
      <c r="A536" s="148" t="s">
        <v>95</v>
      </c>
      <c r="B536" s="149">
        <v>0</v>
      </c>
      <c r="C536" s="149">
        <v>0</v>
      </c>
      <c r="D536" s="154" t="e">
        <f t="shared" si="8"/>
        <v>#DIV/0!</v>
      </c>
    </row>
    <row r="537" spans="1:4" ht="16.5" customHeight="1">
      <c r="A537" s="148" t="s">
        <v>452</v>
      </c>
      <c r="B537" s="149">
        <v>51</v>
      </c>
      <c r="C537" s="149">
        <v>2</v>
      </c>
      <c r="D537" s="154">
        <f t="shared" si="8"/>
        <v>2550</v>
      </c>
    </row>
    <row r="538" spans="1:4" ht="16.5" customHeight="1">
      <c r="A538" s="148" t="s">
        <v>453</v>
      </c>
      <c r="B538" s="149">
        <v>142</v>
      </c>
      <c r="C538" s="149">
        <v>206</v>
      </c>
      <c r="D538" s="154">
        <f aca="true" t="shared" si="9" ref="D538:D601">B538/C538*100</f>
        <v>68.93203883495146</v>
      </c>
    </row>
    <row r="539" spans="1:4" ht="16.5" customHeight="1">
      <c r="A539" s="148" t="s">
        <v>454</v>
      </c>
      <c r="B539" s="149">
        <v>53</v>
      </c>
      <c r="C539" s="149">
        <v>13</v>
      </c>
      <c r="D539" s="154">
        <f t="shared" si="9"/>
        <v>407.6923076923077</v>
      </c>
    </row>
    <row r="540" spans="1:4" ht="16.5" customHeight="1">
      <c r="A540" s="148" t="s">
        <v>455</v>
      </c>
      <c r="B540" s="149">
        <v>152</v>
      </c>
      <c r="C540" s="149">
        <v>103</v>
      </c>
      <c r="D540" s="154">
        <f t="shared" si="9"/>
        <v>147.5728155339806</v>
      </c>
    </row>
    <row r="541" spans="1:4" ht="16.5" customHeight="1">
      <c r="A541" s="148" t="s">
        <v>456</v>
      </c>
      <c r="B541" s="149">
        <v>428</v>
      </c>
      <c r="C541" s="149">
        <v>297</v>
      </c>
      <c r="D541" s="154">
        <f t="shared" si="9"/>
        <v>144.1077441077441</v>
      </c>
    </row>
    <row r="542" spans="1:4" ht="16.5" customHeight="1">
      <c r="A542" s="148" t="s">
        <v>457</v>
      </c>
      <c r="B542" s="149">
        <v>0</v>
      </c>
      <c r="C542" s="149">
        <v>0</v>
      </c>
      <c r="D542" s="154" t="e">
        <f t="shared" si="9"/>
        <v>#DIV/0!</v>
      </c>
    </row>
    <row r="543" spans="1:4" ht="16.5" customHeight="1">
      <c r="A543" s="148" t="s">
        <v>458</v>
      </c>
      <c r="B543" s="149">
        <v>1288</v>
      </c>
      <c r="C543" s="149">
        <v>2597</v>
      </c>
      <c r="D543" s="154">
        <f t="shared" si="9"/>
        <v>49.59568733153639</v>
      </c>
    </row>
    <row r="544" spans="1:4" ht="16.5" customHeight="1">
      <c r="A544" s="148" t="s">
        <v>459</v>
      </c>
      <c r="B544" s="149">
        <v>2912</v>
      </c>
      <c r="C544" s="149">
        <f>SUM(C545:C552)</f>
        <v>5571</v>
      </c>
      <c r="D544" s="154">
        <f t="shared" si="9"/>
        <v>52.270687488781185</v>
      </c>
    </row>
    <row r="545" spans="1:4" ht="16.5" customHeight="1">
      <c r="A545" s="148" t="s">
        <v>93</v>
      </c>
      <c r="B545" s="149">
        <v>914</v>
      </c>
      <c r="C545" s="149">
        <v>2355</v>
      </c>
      <c r="D545" s="154">
        <f t="shared" si="9"/>
        <v>38.811040339702764</v>
      </c>
    </row>
    <row r="546" spans="1:4" ht="16.5" customHeight="1">
      <c r="A546" s="148" t="s">
        <v>94</v>
      </c>
      <c r="B546" s="149">
        <v>121</v>
      </c>
      <c r="C546" s="149">
        <v>100</v>
      </c>
      <c r="D546" s="154">
        <f t="shared" si="9"/>
        <v>121</v>
      </c>
    </row>
    <row r="547" spans="1:4" ht="16.5" customHeight="1">
      <c r="A547" s="148" t="s">
        <v>95</v>
      </c>
      <c r="B547" s="149">
        <v>0</v>
      </c>
      <c r="C547" s="149">
        <v>0</v>
      </c>
      <c r="D547" s="154" t="e">
        <f t="shared" si="9"/>
        <v>#DIV/0!</v>
      </c>
    </row>
    <row r="548" spans="1:4" ht="16.5" customHeight="1">
      <c r="A548" s="148" t="s">
        <v>460</v>
      </c>
      <c r="B548" s="149">
        <v>101</v>
      </c>
      <c r="C548" s="149">
        <v>45</v>
      </c>
      <c r="D548" s="154">
        <f t="shared" si="9"/>
        <v>224.44444444444446</v>
      </c>
    </row>
    <row r="549" spans="1:4" ht="16.5" customHeight="1">
      <c r="A549" s="148" t="s">
        <v>461</v>
      </c>
      <c r="B549" s="149">
        <v>20</v>
      </c>
      <c r="C549" s="149">
        <v>65</v>
      </c>
      <c r="D549" s="154">
        <f t="shared" si="9"/>
        <v>30.76923076923077</v>
      </c>
    </row>
    <row r="550" spans="1:4" ht="16.5" customHeight="1">
      <c r="A550" s="148" t="s">
        <v>462</v>
      </c>
      <c r="B550" s="149">
        <v>0</v>
      </c>
      <c r="C550" s="149"/>
      <c r="D550" s="154" t="e">
        <f t="shared" si="9"/>
        <v>#DIV/0!</v>
      </c>
    </row>
    <row r="551" spans="1:4" ht="16.5" customHeight="1">
      <c r="A551" s="148" t="s">
        <v>463</v>
      </c>
      <c r="B551" s="149">
        <v>1601</v>
      </c>
      <c r="C551" s="149">
        <v>1272</v>
      </c>
      <c r="D551" s="154">
        <f t="shared" si="9"/>
        <v>125.86477987421382</v>
      </c>
    </row>
    <row r="552" spans="1:4" ht="16.5" customHeight="1">
      <c r="A552" s="148" t="s">
        <v>464</v>
      </c>
      <c r="B552" s="149">
        <v>155</v>
      </c>
      <c r="C552" s="149">
        <v>1734</v>
      </c>
      <c r="D552" s="154">
        <f t="shared" si="9"/>
        <v>8.938869665513264</v>
      </c>
    </row>
    <row r="553" spans="1:4" ht="16.5" customHeight="1">
      <c r="A553" s="148" t="s">
        <v>465</v>
      </c>
      <c r="B553" s="149">
        <v>11063</v>
      </c>
      <c r="C553" s="149">
        <f>SUM(C554:C559)</f>
        <v>6594</v>
      </c>
      <c r="D553" s="154">
        <f t="shared" si="9"/>
        <v>167.77373369730057</v>
      </c>
    </row>
    <row r="554" spans="1:4" ht="16.5" customHeight="1">
      <c r="A554" s="148" t="s">
        <v>93</v>
      </c>
      <c r="B554" s="149">
        <v>3020</v>
      </c>
      <c r="C554" s="149"/>
      <c r="D554" s="154" t="e">
        <f t="shared" si="9"/>
        <v>#DIV/0!</v>
      </c>
    </row>
    <row r="555" spans="1:4" ht="16.5" customHeight="1">
      <c r="A555" s="148" t="s">
        <v>94</v>
      </c>
      <c r="B555" s="149">
        <v>811</v>
      </c>
      <c r="C555" s="149"/>
      <c r="D555" s="154" t="e">
        <f t="shared" si="9"/>
        <v>#DIV/0!</v>
      </c>
    </row>
    <row r="556" spans="1:4" ht="16.5" customHeight="1">
      <c r="A556" s="148" t="s">
        <v>95</v>
      </c>
      <c r="B556" s="149">
        <v>0</v>
      </c>
      <c r="C556" s="149"/>
      <c r="D556" s="154" t="e">
        <f t="shared" si="9"/>
        <v>#DIV/0!</v>
      </c>
    </row>
    <row r="557" spans="1:4" ht="16.5" customHeight="1">
      <c r="A557" s="148" t="s">
        <v>466</v>
      </c>
      <c r="B557" s="149">
        <v>541</v>
      </c>
      <c r="C557" s="149">
        <v>2707</v>
      </c>
      <c r="D557" s="154">
        <f t="shared" si="9"/>
        <v>19.985223494643517</v>
      </c>
    </row>
    <row r="558" spans="1:4" ht="16.5" customHeight="1">
      <c r="A558" s="148" t="s">
        <v>467</v>
      </c>
      <c r="B558" s="149">
        <v>2901</v>
      </c>
      <c r="C558" s="149">
        <v>3887</v>
      </c>
      <c r="D558" s="154">
        <f t="shared" si="9"/>
        <v>74.63339336249035</v>
      </c>
    </row>
    <row r="559" spans="1:4" ht="16.5" customHeight="1">
      <c r="A559" s="148" t="s">
        <v>468</v>
      </c>
      <c r="B559" s="149">
        <v>3790</v>
      </c>
      <c r="C559" s="149"/>
      <c r="D559" s="154" t="e">
        <f t="shared" si="9"/>
        <v>#DIV/0!</v>
      </c>
    </row>
    <row r="560" spans="1:4" ht="16.5" customHeight="1">
      <c r="A560" s="148" t="s">
        <v>469</v>
      </c>
      <c r="B560" s="149">
        <v>32926</v>
      </c>
      <c r="C560" s="149">
        <f>SUM(C561:C563)</f>
        <v>41412</v>
      </c>
      <c r="D560" s="154">
        <f t="shared" si="9"/>
        <v>79.5083550661644</v>
      </c>
    </row>
    <row r="561" spans="1:4" ht="16.5" customHeight="1">
      <c r="A561" s="148" t="s">
        <v>470</v>
      </c>
      <c r="B561" s="149">
        <v>437</v>
      </c>
      <c r="C561" s="149">
        <v>595</v>
      </c>
      <c r="D561" s="154">
        <f t="shared" si="9"/>
        <v>73.44537815126051</v>
      </c>
    </row>
    <row r="562" spans="1:4" ht="16.5" customHeight="1">
      <c r="A562" s="148" t="s">
        <v>471</v>
      </c>
      <c r="B562" s="149">
        <v>1348</v>
      </c>
      <c r="C562" s="149">
        <v>1679</v>
      </c>
      <c r="D562" s="154">
        <f t="shared" si="9"/>
        <v>80.28588445503276</v>
      </c>
    </row>
    <row r="563" spans="1:4" ht="16.5" customHeight="1">
      <c r="A563" s="148" t="s">
        <v>472</v>
      </c>
      <c r="B563" s="149">
        <v>31141</v>
      </c>
      <c r="C563" s="149">
        <v>39138</v>
      </c>
      <c r="D563" s="154">
        <f t="shared" si="9"/>
        <v>79.56717256885891</v>
      </c>
    </row>
    <row r="564" spans="1:4" ht="16.5" customHeight="1">
      <c r="A564" s="148" t="s">
        <v>473</v>
      </c>
      <c r="B564" s="149">
        <f>B565+B579+B587+B596+B600+B610+B618+B625+B632+B641+B646+B649+B652+B655+B658+B661+B665+B678+B670</f>
        <v>982986</v>
      </c>
      <c r="C564" s="149">
        <f>C565+C579+C587+C596+C600+C610+C618+C625+C632+C641+C646+C649+C652+C655+C658+C661+C665+C678</f>
        <v>1037619</v>
      </c>
      <c r="D564" s="154">
        <f t="shared" si="9"/>
        <v>94.73477258993908</v>
      </c>
    </row>
    <row r="565" spans="1:4" ht="16.5" customHeight="1">
      <c r="A565" s="148" t="s">
        <v>474</v>
      </c>
      <c r="B565" s="149">
        <f>SUM(B566:B578)</f>
        <v>41405</v>
      </c>
      <c r="C565" s="149">
        <f>SUM(C566:C578)</f>
        <v>35254</v>
      </c>
      <c r="D565" s="154">
        <f t="shared" si="9"/>
        <v>117.44766551313326</v>
      </c>
    </row>
    <row r="566" spans="1:4" ht="16.5" customHeight="1">
      <c r="A566" s="148" t="s">
        <v>93</v>
      </c>
      <c r="B566" s="149">
        <v>15117</v>
      </c>
      <c r="C566" s="149">
        <v>13165</v>
      </c>
      <c r="D566" s="154">
        <f t="shared" si="9"/>
        <v>114.82719331560958</v>
      </c>
    </row>
    <row r="567" spans="1:4" ht="16.5" customHeight="1">
      <c r="A567" s="148" t="s">
        <v>94</v>
      </c>
      <c r="B567" s="149">
        <v>2347</v>
      </c>
      <c r="C567" s="149">
        <v>1876</v>
      </c>
      <c r="D567" s="154">
        <f t="shared" si="9"/>
        <v>125.10660980810235</v>
      </c>
    </row>
    <row r="568" spans="1:4" ht="16.5" customHeight="1">
      <c r="A568" s="148" t="s">
        <v>95</v>
      </c>
      <c r="B568" s="149">
        <v>4</v>
      </c>
      <c r="C568" s="149">
        <v>5</v>
      </c>
      <c r="D568" s="154">
        <f t="shared" si="9"/>
        <v>80</v>
      </c>
    </row>
    <row r="569" spans="1:4" ht="16.5" customHeight="1">
      <c r="A569" s="148" t="s">
        <v>475</v>
      </c>
      <c r="B569" s="149">
        <v>12</v>
      </c>
      <c r="C569" s="149">
        <v>27</v>
      </c>
      <c r="D569" s="154">
        <f t="shared" si="9"/>
        <v>44.44444444444444</v>
      </c>
    </row>
    <row r="570" spans="1:4" ht="16.5" customHeight="1">
      <c r="A570" s="148" t="s">
        <v>476</v>
      </c>
      <c r="B570" s="149">
        <v>1130</v>
      </c>
      <c r="C570" s="149">
        <v>1621</v>
      </c>
      <c r="D570" s="154">
        <f t="shared" si="9"/>
        <v>69.71005552128315</v>
      </c>
    </row>
    <row r="571" spans="1:4" ht="16.5" customHeight="1">
      <c r="A571" s="148" t="s">
        <v>477</v>
      </c>
      <c r="B571" s="149">
        <v>1444</v>
      </c>
      <c r="C571" s="149">
        <v>1980</v>
      </c>
      <c r="D571" s="154">
        <f t="shared" si="9"/>
        <v>72.92929292929293</v>
      </c>
    </row>
    <row r="572" spans="1:4" ht="16.5" customHeight="1">
      <c r="A572" s="148" t="s">
        <v>478</v>
      </c>
      <c r="B572" s="149">
        <v>4226</v>
      </c>
      <c r="C572" s="149">
        <v>585</v>
      </c>
      <c r="D572" s="154">
        <f t="shared" si="9"/>
        <v>722.3931623931624</v>
      </c>
    </row>
    <row r="573" spans="1:4" ht="16.5" customHeight="1">
      <c r="A573" s="148" t="s">
        <v>134</v>
      </c>
      <c r="B573" s="149">
        <v>109</v>
      </c>
      <c r="C573" s="149">
        <v>102</v>
      </c>
      <c r="D573" s="154">
        <f t="shared" si="9"/>
        <v>106.86274509803921</v>
      </c>
    </row>
    <row r="574" spans="1:4" ht="16.5" customHeight="1">
      <c r="A574" s="148" t="s">
        <v>479</v>
      </c>
      <c r="B574" s="149">
        <v>8561</v>
      </c>
      <c r="C574" s="149">
        <v>10193</v>
      </c>
      <c r="D574" s="154">
        <f t="shared" si="9"/>
        <v>83.98901206710488</v>
      </c>
    </row>
    <row r="575" spans="1:4" ht="16.5" customHeight="1">
      <c r="A575" s="148" t="s">
        <v>480</v>
      </c>
      <c r="B575" s="149">
        <v>106</v>
      </c>
      <c r="C575" s="149">
        <v>501</v>
      </c>
      <c r="D575" s="154">
        <f t="shared" si="9"/>
        <v>21.157684630738522</v>
      </c>
    </row>
    <row r="576" spans="1:4" ht="16.5" customHeight="1">
      <c r="A576" s="148" t="s">
        <v>481</v>
      </c>
      <c r="B576" s="149">
        <v>393</v>
      </c>
      <c r="C576" s="149">
        <v>203</v>
      </c>
      <c r="D576" s="154">
        <f t="shared" si="9"/>
        <v>193.5960591133005</v>
      </c>
    </row>
    <row r="577" spans="1:4" ht="16.5" customHeight="1">
      <c r="A577" s="148" t="s">
        <v>482</v>
      </c>
      <c r="B577" s="149">
        <v>282</v>
      </c>
      <c r="C577" s="149">
        <v>365</v>
      </c>
      <c r="D577" s="154">
        <f t="shared" si="9"/>
        <v>77.26027397260275</v>
      </c>
    </row>
    <row r="578" spans="1:4" ht="16.5" customHeight="1">
      <c r="A578" s="148" t="s">
        <v>483</v>
      </c>
      <c r="B578" s="149">
        <v>7674</v>
      </c>
      <c r="C578" s="149">
        <v>4631</v>
      </c>
      <c r="D578" s="154">
        <f t="shared" si="9"/>
        <v>165.70935003239043</v>
      </c>
    </row>
    <row r="579" spans="1:4" ht="16.5" customHeight="1">
      <c r="A579" s="148" t="s">
        <v>484</v>
      </c>
      <c r="B579" s="149">
        <v>28619</v>
      </c>
      <c r="C579" s="149">
        <f>SUM(C580:C586)</f>
        <v>26069</v>
      </c>
      <c r="D579" s="154">
        <f t="shared" si="9"/>
        <v>109.78173309294566</v>
      </c>
    </row>
    <row r="580" spans="1:4" ht="16.5" customHeight="1">
      <c r="A580" s="148" t="s">
        <v>93</v>
      </c>
      <c r="B580" s="149">
        <v>10366</v>
      </c>
      <c r="C580" s="149">
        <v>9896</v>
      </c>
      <c r="D580" s="154">
        <f t="shared" si="9"/>
        <v>104.749393694422</v>
      </c>
    </row>
    <row r="581" spans="1:4" ht="16.5" customHeight="1">
      <c r="A581" s="148" t="s">
        <v>94</v>
      </c>
      <c r="B581" s="149">
        <v>2520</v>
      </c>
      <c r="C581" s="149">
        <v>2927</v>
      </c>
      <c r="D581" s="154">
        <f t="shared" si="9"/>
        <v>86.09497779296208</v>
      </c>
    </row>
    <row r="582" spans="1:4" ht="16.5" customHeight="1">
      <c r="A582" s="148" t="s">
        <v>95</v>
      </c>
      <c r="B582" s="149">
        <v>82</v>
      </c>
      <c r="C582" s="149">
        <v>30</v>
      </c>
      <c r="D582" s="154">
        <f t="shared" si="9"/>
        <v>273.3333333333333</v>
      </c>
    </row>
    <row r="583" spans="1:4" ht="16.5" customHeight="1">
      <c r="A583" s="148" t="s">
        <v>485</v>
      </c>
      <c r="B583" s="149">
        <v>0</v>
      </c>
      <c r="C583" s="149"/>
      <c r="D583" s="154" t="e">
        <f t="shared" si="9"/>
        <v>#DIV/0!</v>
      </c>
    </row>
    <row r="584" spans="1:4" ht="16.5" customHeight="1">
      <c r="A584" s="148" t="s">
        <v>486</v>
      </c>
      <c r="B584" s="149">
        <v>205</v>
      </c>
      <c r="C584" s="149">
        <v>196</v>
      </c>
      <c r="D584" s="154">
        <f t="shared" si="9"/>
        <v>104.59183673469387</v>
      </c>
    </row>
    <row r="585" spans="1:4" ht="16.5" customHeight="1">
      <c r="A585" s="148" t="s">
        <v>487</v>
      </c>
      <c r="B585" s="149">
        <v>11525</v>
      </c>
      <c r="C585" s="149">
        <v>6804</v>
      </c>
      <c r="D585" s="154">
        <f t="shared" si="9"/>
        <v>169.38565549676662</v>
      </c>
    </row>
    <row r="586" spans="1:4" ht="16.5" customHeight="1">
      <c r="A586" s="148" t="s">
        <v>488</v>
      </c>
      <c r="B586" s="149">
        <v>3921</v>
      </c>
      <c r="C586" s="149">
        <v>6216</v>
      </c>
      <c r="D586" s="154">
        <f t="shared" si="9"/>
        <v>63.07915057915058</v>
      </c>
    </row>
    <row r="587" spans="1:4" ht="16.5" customHeight="1">
      <c r="A587" s="148" t="s">
        <v>489</v>
      </c>
      <c r="B587" s="149">
        <f>SUM(B588:B595)</f>
        <v>220318</v>
      </c>
      <c r="C587" s="149">
        <f>SUM(C588:C595)</f>
        <v>217740</v>
      </c>
      <c r="D587" s="154">
        <f t="shared" si="9"/>
        <v>101.183980894645</v>
      </c>
    </row>
    <row r="588" spans="1:4" ht="16.5" customHeight="1">
      <c r="A588" s="148" t="s">
        <v>490</v>
      </c>
      <c r="B588" s="149">
        <v>18602</v>
      </c>
      <c r="C588" s="149">
        <v>38682</v>
      </c>
      <c r="D588" s="154">
        <f t="shared" si="9"/>
        <v>48.089550695413884</v>
      </c>
    </row>
    <row r="589" spans="1:4" ht="16.5" customHeight="1">
      <c r="A589" s="148" t="s">
        <v>491</v>
      </c>
      <c r="B589" s="149">
        <v>24465</v>
      </c>
      <c r="C589" s="149">
        <v>18328</v>
      </c>
      <c r="D589" s="154">
        <f t="shared" si="9"/>
        <v>133.48428633784374</v>
      </c>
    </row>
    <row r="590" spans="1:4" ht="16.5" customHeight="1">
      <c r="A590" s="148" t="s">
        <v>492</v>
      </c>
      <c r="B590" s="149">
        <v>14</v>
      </c>
      <c r="C590" s="149">
        <v>2</v>
      </c>
      <c r="D590" s="154">
        <f t="shared" si="9"/>
        <v>700</v>
      </c>
    </row>
    <row r="591" spans="1:4" ht="16.5" customHeight="1">
      <c r="A591" s="148" t="s">
        <v>493</v>
      </c>
      <c r="B591" s="149">
        <v>238</v>
      </c>
      <c r="C591" s="149">
        <v>65</v>
      </c>
      <c r="D591" s="154">
        <f t="shared" si="9"/>
        <v>366.15384615384613</v>
      </c>
    </row>
    <row r="592" spans="1:4" ht="16.5" customHeight="1">
      <c r="A592" s="148" t="s">
        <v>494</v>
      </c>
      <c r="B592" s="149">
        <v>33755</v>
      </c>
      <c r="C592" s="149">
        <v>62343</v>
      </c>
      <c r="D592" s="154">
        <f t="shared" si="9"/>
        <v>54.14400975249828</v>
      </c>
    </row>
    <row r="593" spans="1:4" ht="16.5" customHeight="1">
      <c r="A593" s="148" t="s">
        <v>495</v>
      </c>
      <c r="B593" s="149">
        <v>53</v>
      </c>
      <c r="C593" s="149">
        <v>799</v>
      </c>
      <c r="D593" s="154">
        <f t="shared" si="9"/>
        <v>6.633291614518148</v>
      </c>
    </row>
    <row r="594" spans="1:4" ht="16.5" customHeight="1">
      <c r="A594" s="148" t="s">
        <v>496</v>
      </c>
      <c r="B594" s="149">
        <v>142571</v>
      </c>
      <c r="C594" s="149">
        <v>87578</v>
      </c>
      <c r="D594" s="154">
        <f t="shared" si="9"/>
        <v>162.79316723378017</v>
      </c>
    </row>
    <row r="595" spans="1:4" ht="16.5" customHeight="1">
      <c r="A595" s="148" t="s">
        <v>497</v>
      </c>
      <c r="B595" s="149">
        <v>620</v>
      </c>
      <c r="C595" s="149">
        <v>9943</v>
      </c>
      <c r="D595" s="154">
        <f t="shared" si="9"/>
        <v>6.235542592778839</v>
      </c>
    </row>
    <row r="596" spans="1:4" ht="16.5" customHeight="1">
      <c r="A596" s="148" t="s">
        <v>498</v>
      </c>
      <c r="B596" s="149">
        <f>SUM(B597:B599)</f>
        <v>2306</v>
      </c>
      <c r="C596" s="149">
        <f>SUM(C597:C599)</f>
        <v>4460</v>
      </c>
      <c r="D596" s="154">
        <f t="shared" si="9"/>
        <v>51.704035874439455</v>
      </c>
    </row>
    <row r="597" spans="1:4" ht="16.5" customHeight="1">
      <c r="A597" s="148" t="s">
        <v>499</v>
      </c>
      <c r="B597" s="149">
        <v>184</v>
      </c>
      <c r="C597" s="149">
        <v>4261</v>
      </c>
      <c r="D597" s="154">
        <f t="shared" si="9"/>
        <v>4.318235156066651</v>
      </c>
    </row>
    <row r="598" spans="1:4" ht="16.5" customHeight="1">
      <c r="A598" s="148" t="s">
        <v>500</v>
      </c>
      <c r="B598" s="149">
        <v>0</v>
      </c>
      <c r="C598" s="149">
        <v>0</v>
      </c>
      <c r="D598" s="154" t="e">
        <f t="shared" si="9"/>
        <v>#DIV/0!</v>
      </c>
    </row>
    <row r="599" spans="1:4" ht="16.5" customHeight="1">
      <c r="A599" s="148" t="s">
        <v>501</v>
      </c>
      <c r="B599" s="149">
        <v>2122</v>
      </c>
      <c r="C599" s="149">
        <v>199</v>
      </c>
      <c r="D599" s="154">
        <f t="shared" si="9"/>
        <v>1066.3316582914574</v>
      </c>
    </row>
    <row r="600" spans="1:4" ht="16.5" customHeight="1">
      <c r="A600" s="148" t="s">
        <v>502</v>
      </c>
      <c r="B600" s="149">
        <f>SUM(B601:B609)</f>
        <v>33644</v>
      </c>
      <c r="C600" s="149">
        <f>SUM(C601:C609)</f>
        <v>30217</v>
      </c>
      <c r="D600" s="154">
        <f t="shared" si="9"/>
        <v>111.34129794486547</v>
      </c>
    </row>
    <row r="601" spans="1:4" ht="16.5" customHeight="1">
      <c r="A601" s="148" t="s">
        <v>503</v>
      </c>
      <c r="B601" s="149">
        <v>2100</v>
      </c>
      <c r="C601" s="149">
        <v>3208</v>
      </c>
      <c r="D601" s="154">
        <f t="shared" si="9"/>
        <v>65.46134663341647</v>
      </c>
    </row>
    <row r="602" spans="1:4" ht="16.5" customHeight="1">
      <c r="A602" s="148" t="s">
        <v>504</v>
      </c>
      <c r="B602" s="149">
        <v>689</v>
      </c>
      <c r="C602" s="149">
        <v>110</v>
      </c>
      <c r="D602" s="154">
        <f aca="true" t="shared" si="10" ref="D602:D665">B602/C602*100</f>
        <v>626.3636363636364</v>
      </c>
    </row>
    <row r="603" spans="1:4" ht="16.5" customHeight="1">
      <c r="A603" s="148" t="s">
        <v>505</v>
      </c>
      <c r="B603" s="149">
        <v>1059</v>
      </c>
      <c r="C603" s="149">
        <v>219</v>
      </c>
      <c r="D603" s="154">
        <f t="shared" si="10"/>
        <v>483.56164383561645</v>
      </c>
    </row>
    <row r="604" spans="1:4" ht="16.5" customHeight="1">
      <c r="A604" s="148" t="s">
        <v>506</v>
      </c>
      <c r="B604" s="149">
        <v>4301</v>
      </c>
      <c r="C604" s="149">
        <v>4639</v>
      </c>
      <c r="D604" s="154">
        <f t="shared" si="10"/>
        <v>92.71394697133003</v>
      </c>
    </row>
    <row r="605" spans="1:4" ht="16.5" customHeight="1">
      <c r="A605" s="148" t="s">
        <v>507</v>
      </c>
      <c r="B605" s="149">
        <v>42</v>
      </c>
      <c r="C605" s="149">
        <v>16</v>
      </c>
      <c r="D605" s="154">
        <f t="shared" si="10"/>
        <v>262.5</v>
      </c>
    </row>
    <row r="606" spans="1:4" ht="16.5" customHeight="1">
      <c r="A606" s="148" t="s">
        <v>508</v>
      </c>
      <c r="B606" s="149">
        <v>238</v>
      </c>
      <c r="C606" s="149">
        <v>15</v>
      </c>
      <c r="D606" s="154">
        <f t="shared" si="10"/>
        <v>1586.6666666666667</v>
      </c>
    </row>
    <row r="607" spans="1:4" ht="16.5" customHeight="1">
      <c r="A607" s="148" t="s">
        <v>509</v>
      </c>
      <c r="B607" s="149">
        <v>214</v>
      </c>
      <c r="C607" s="149">
        <v>525</v>
      </c>
      <c r="D607" s="154">
        <f t="shared" si="10"/>
        <v>40.76190476190476</v>
      </c>
    </row>
    <row r="608" spans="1:4" ht="16.5" customHeight="1">
      <c r="A608" s="148" t="s">
        <v>510</v>
      </c>
      <c r="B608" s="149">
        <v>0</v>
      </c>
      <c r="C608" s="149">
        <v>0</v>
      </c>
      <c r="D608" s="154" t="e">
        <f t="shared" si="10"/>
        <v>#DIV/0!</v>
      </c>
    </row>
    <row r="609" spans="1:4" ht="16.5" customHeight="1">
      <c r="A609" s="148" t="s">
        <v>511</v>
      </c>
      <c r="B609" s="149">
        <v>25001</v>
      </c>
      <c r="C609" s="149">
        <v>21485</v>
      </c>
      <c r="D609" s="154">
        <f t="shared" si="10"/>
        <v>116.36490574819642</v>
      </c>
    </row>
    <row r="610" spans="1:4" ht="16.5" customHeight="1">
      <c r="A610" s="148" t="s">
        <v>512</v>
      </c>
      <c r="B610" s="149">
        <f>SUM(B611:B617)</f>
        <v>66920</v>
      </c>
      <c r="C610" s="149">
        <f>SUM(C611:C617)</f>
        <v>58977</v>
      </c>
      <c r="D610" s="154">
        <f t="shared" si="10"/>
        <v>113.46796208691524</v>
      </c>
    </row>
    <row r="611" spans="1:4" ht="16.5" customHeight="1">
      <c r="A611" s="148" t="s">
        <v>513</v>
      </c>
      <c r="B611" s="149">
        <v>9916</v>
      </c>
      <c r="C611" s="149">
        <v>8173</v>
      </c>
      <c r="D611" s="154">
        <f t="shared" si="10"/>
        <v>121.32631836534932</v>
      </c>
    </row>
    <row r="612" spans="1:4" ht="16.5" customHeight="1">
      <c r="A612" s="148" t="s">
        <v>514</v>
      </c>
      <c r="B612" s="149">
        <v>22487</v>
      </c>
      <c r="C612" s="149">
        <v>16895</v>
      </c>
      <c r="D612" s="154">
        <f t="shared" si="10"/>
        <v>133.0985498668245</v>
      </c>
    </row>
    <row r="613" spans="1:4" ht="16.5" customHeight="1">
      <c r="A613" s="148" t="s">
        <v>515</v>
      </c>
      <c r="B613" s="149">
        <v>8685</v>
      </c>
      <c r="C613" s="149">
        <v>11243</v>
      </c>
      <c r="D613" s="154">
        <f t="shared" si="10"/>
        <v>77.24806546295473</v>
      </c>
    </row>
    <row r="614" spans="1:4" ht="16.5" customHeight="1">
      <c r="A614" s="148" t="s">
        <v>516</v>
      </c>
      <c r="B614" s="149">
        <v>389</v>
      </c>
      <c r="C614" s="149">
        <v>2325</v>
      </c>
      <c r="D614" s="154">
        <f t="shared" si="10"/>
        <v>16.731182795698924</v>
      </c>
    </row>
    <row r="615" spans="1:4" ht="16.5" customHeight="1">
      <c r="A615" s="148" t="s">
        <v>517</v>
      </c>
      <c r="B615" s="149">
        <v>3562</v>
      </c>
      <c r="C615" s="149">
        <v>4432</v>
      </c>
      <c r="D615" s="154">
        <f t="shared" si="10"/>
        <v>80.37003610108303</v>
      </c>
    </row>
    <row r="616" spans="1:4" ht="16.5" customHeight="1">
      <c r="A616" s="148" t="s">
        <v>518</v>
      </c>
      <c r="B616" s="149">
        <v>1710</v>
      </c>
      <c r="C616" s="149">
        <v>1958</v>
      </c>
      <c r="D616" s="154">
        <f t="shared" si="10"/>
        <v>87.33401430030644</v>
      </c>
    </row>
    <row r="617" spans="1:4" ht="16.5" customHeight="1">
      <c r="A617" s="148" t="s">
        <v>519</v>
      </c>
      <c r="B617" s="149">
        <v>20171</v>
      </c>
      <c r="C617" s="149">
        <v>13951</v>
      </c>
      <c r="D617" s="154">
        <f t="shared" si="10"/>
        <v>144.5846175901369</v>
      </c>
    </row>
    <row r="618" spans="1:4" ht="16.5" customHeight="1">
      <c r="A618" s="148" t="s">
        <v>520</v>
      </c>
      <c r="B618" s="149">
        <f>SUM(B619:B624)</f>
        <v>11408</v>
      </c>
      <c r="C618" s="149">
        <f>SUM(C619:C624)</f>
        <v>8019</v>
      </c>
      <c r="D618" s="154">
        <f t="shared" si="10"/>
        <v>142.26212744731265</v>
      </c>
    </row>
    <row r="619" spans="1:4" ht="16.5" customHeight="1">
      <c r="A619" s="148" t="s">
        <v>521</v>
      </c>
      <c r="B619" s="149">
        <v>1852</v>
      </c>
      <c r="C619" s="149">
        <v>1857</v>
      </c>
      <c r="D619" s="154">
        <f t="shared" si="10"/>
        <v>99.73074851911686</v>
      </c>
    </row>
    <row r="620" spans="1:4" ht="16.5" customHeight="1">
      <c r="A620" s="148" t="s">
        <v>522</v>
      </c>
      <c r="B620" s="149">
        <v>2877</v>
      </c>
      <c r="C620" s="149">
        <v>3999</v>
      </c>
      <c r="D620" s="154">
        <f t="shared" si="10"/>
        <v>71.9429857464366</v>
      </c>
    </row>
    <row r="621" spans="1:4" ht="16.5" customHeight="1">
      <c r="A621" s="148" t="s">
        <v>523</v>
      </c>
      <c r="B621" s="149">
        <v>409</v>
      </c>
      <c r="C621" s="149">
        <v>649</v>
      </c>
      <c r="D621" s="154">
        <f t="shared" si="10"/>
        <v>63.02003081664098</v>
      </c>
    </row>
    <row r="622" spans="1:4" ht="16.5" customHeight="1">
      <c r="A622" s="148" t="s">
        <v>524</v>
      </c>
      <c r="B622" s="149">
        <v>318</v>
      </c>
      <c r="C622" s="149">
        <v>446</v>
      </c>
      <c r="D622" s="154">
        <f t="shared" si="10"/>
        <v>71.30044843049326</v>
      </c>
    </row>
    <row r="623" spans="1:4" ht="16.5" customHeight="1">
      <c r="A623" s="148" t="s">
        <v>525</v>
      </c>
      <c r="B623" s="149">
        <v>1092</v>
      </c>
      <c r="C623" s="149"/>
      <c r="D623" s="154" t="e">
        <f t="shared" si="10"/>
        <v>#DIV/0!</v>
      </c>
    </row>
    <row r="624" spans="1:4" ht="16.5" customHeight="1">
      <c r="A624" s="148" t="s">
        <v>526</v>
      </c>
      <c r="B624" s="149">
        <v>4860</v>
      </c>
      <c r="C624" s="149">
        <v>1068</v>
      </c>
      <c r="D624" s="154">
        <f t="shared" si="10"/>
        <v>455.0561797752809</v>
      </c>
    </row>
    <row r="625" spans="1:4" ht="16.5" customHeight="1">
      <c r="A625" s="148" t="s">
        <v>527</v>
      </c>
      <c r="B625" s="149">
        <f>SUM(B626:B631)</f>
        <v>14835</v>
      </c>
      <c r="C625" s="149">
        <f>SUM(C626:C631)</f>
        <v>9002</v>
      </c>
      <c r="D625" s="154">
        <f t="shared" si="10"/>
        <v>164.79671184181294</v>
      </c>
    </row>
    <row r="626" spans="1:4" ht="16.5" customHeight="1">
      <c r="A626" s="148" t="s">
        <v>528</v>
      </c>
      <c r="B626" s="149">
        <v>7678</v>
      </c>
      <c r="C626" s="149">
        <v>2532</v>
      </c>
      <c r="D626" s="154">
        <f t="shared" si="10"/>
        <v>303.2385466034755</v>
      </c>
    </row>
    <row r="627" spans="1:4" ht="16.5" customHeight="1">
      <c r="A627" s="148" t="s">
        <v>529</v>
      </c>
      <c r="B627" s="149">
        <v>3086</v>
      </c>
      <c r="C627" s="149">
        <v>2917</v>
      </c>
      <c r="D627" s="154">
        <f t="shared" si="10"/>
        <v>105.79362358587589</v>
      </c>
    </row>
    <row r="628" spans="1:4" ht="16.5" customHeight="1">
      <c r="A628" s="148" t="s">
        <v>530</v>
      </c>
      <c r="B628" s="149">
        <v>0</v>
      </c>
      <c r="C628" s="149">
        <v>0</v>
      </c>
      <c r="D628" s="154" t="e">
        <f t="shared" si="10"/>
        <v>#DIV/0!</v>
      </c>
    </row>
    <row r="629" spans="1:4" ht="16.5" customHeight="1">
      <c r="A629" s="148" t="s">
        <v>531</v>
      </c>
      <c r="B629" s="149">
        <v>2409</v>
      </c>
      <c r="C629" s="149">
        <v>1531</v>
      </c>
      <c r="D629" s="154">
        <f t="shared" si="10"/>
        <v>157.3481384715872</v>
      </c>
    </row>
    <row r="630" spans="1:4" ht="16.5" customHeight="1">
      <c r="A630" s="148" t="s">
        <v>532</v>
      </c>
      <c r="B630" s="149">
        <v>1212</v>
      </c>
      <c r="C630" s="149">
        <v>978</v>
      </c>
      <c r="D630" s="154">
        <f t="shared" si="10"/>
        <v>123.92638036809815</v>
      </c>
    </row>
    <row r="631" spans="1:4" ht="16.5" customHeight="1">
      <c r="A631" s="148" t="s">
        <v>533</v>
      </c>
      <c r="B631" s="149">
        <v>450</v>
      </c>
      <c r="C631" s="149">
        <v>1044</v>
      </c>
      <c r="D631" s="154">
        <f t="shared" si="10"/>
        <v>43.103448275862064</v>
      </c>
    </row>
    <row r="632" spans="1:4" ht="16.5" customHeight="1">
      <c r="A632" s="148" t="s">
        <v>534</v>
      </c>
      <c r="B632" s="149">
        <f>SUM(B633:B640)</f>
        <v>22015</v>
      </c>
      <c r="C632" s="149">
        <f>SUM(C633:C640)</f>
        <v>20567</v>
      </c>
      <c r="D632" s="154">
        <f t="shared" si="10"/>
        <v>107.0404045315311</v>
      </c>
    </row>
    <row r="633" spans="1:4" ht="16.5" customHeight="1">
      <c r="A633" s="148" t="s">
        <v>93</v>
      </c>
      <c r="B633" s="149">
        <v>1484</v>
      </c>
      <c r="C633" s="149">
        <v>1286</v>
      </c>
      <c r="D633" s="154">
        <f t="shared" si="10"/>
        <v>115.39657853810263</v>
      </c>
    </row>
    <row r="634" spans="1:4" ht="16.5" customHeight="1">
      <c r="A634" s="148" t="s">
        <v>94</v>
      </c>
      <c r="B634" s="149">
        <v>662</v>
      </c>
      <c r="C634" s="149">
        <v>714</v>
      </c>
      <c r="D634" s="154">
        <f t="shared" si="10"/>
        <v>92.71708683473389</v>
      </c>
    </row>
    <row r="635" spans="1:4" ht="16.5" customHeight="1">
      <c r="A635" s="148" t="s">
        <v>95</v>
      </c>
      <c r="B635" s="149">
        <v>0</v>
      </c>
      <c r="C635" s="149">
        <v>0</v>
      </c>
      <c r="D635" s="154" t="e">
        <f t="shared" si="10"/>
        <v>#DIV/0!</v>
      </c>
    </row>
    <row r="636" spans="1:4" ht="16.5" customHeight="1">
      <c r="A636" s="148" t="s">
        <v>535</v>
      </c>
      <c r="B636" s="149">
        <v>985</v>
      </c>
      <c r="C636" s="149">
        <v>721</v>
      </c>
      <c r="D636" s="154">
        <f t="shared" si="10"/>
        <v>136.61581137309292</v>
      </c>
    </row>
    <row r="637" spans="1:4" ht="16.5" customHeight="1">
      <c r="A637" s="148" t="s">
        <v>536</v>
      </c>
      <c r="B637" s="149">
        <v>2217</v>
      </c>
      <c r="C637" s="149">
        <v>2021</v>
      </c>
      <c r="D637" s="154">
        <f t="shared" si="10"/>
        <v>109.69816922315685</v>
      </c>
    </row>
    <row r="638" spans="1:4" ht="16.5" customHeight="1">
      <c r="A638" s="148" t="s">
        <v>537</v>
      </c>
      <c r="B638" s="149">
        <v>30</v>
      </c>
      <c r="C638" s="149">
        <v>48</v>
      </c>
      <c r="D638" s="154">
        <f t="shared" si="10"/>
        <v>62.5</v>
      </c>
    </row>
    <row r="639" spans="1:4" ht="16.5" customHeight="1">
      <c r="A639" s="148" t="s">
        <v>538</v>
      </c>
      <c r="B639" s="149">
        <v>6124</v>
      </c>
      <c r="C639" s="149">
        <v>3784</v>
      </c>
      <c r="D639" s="154">
        <f t="shared" si="10"/>
        <v>161.83932346723046</v>
      </c>
    </row>
    <row r="640" spans="1:4" ht="16.5" customHeight="1">
      <c r="A640" s="148" t="s">
        <v>539</v>
      </c>
      <c r="B640" s="149">
        <v>10513</v>
      </c>
      <c r="C640" s="149">
        <v>11993</v>
      </c>
      <c r="D640" s="154">
        <f t="shared" si="10"/>
        <v>87.65946802301342</v>
      </c>
    </row>
    <row r="641" spans="1:4" ht="16.5" customHeight="1">
      <c r="A641" s="148" t="s">
        <v>540</v>
      </c>
      <c r="B641" s="149">
        <f>SUM(B642:B645)</f>
        <v>448</v>
      </c>
      <c r="C641" s="149">
        <f>SUM(C642:C645)</f>
        <v>124</v>
      </c>
      <c r="D641" s="154">
        <f t="shared" si="10"/>
        <v>361.2903225806451</v>
      </c>
    </row>
    <row r="642" spans="1:4" ht="16.5" customHeight="1">
      <c r="A642" s="148" t="s">
        <v>93</v>
      </c>
      <c r="B642" s="149">
        <v>354</v>
      </c>
      <c r="C642" s="149">
        <v>31</v>
      </c>
      <c r="D642" s="154">
        <f t="shared" si="10"/>
        <v>1141.9354838709678</v>
      </c>
    </row>
    <row r="643" spans="1:4" ht="16.5" customHeight="1">
      <c r="A643" s="148" t="s">
        <v>94</v>
      </c>
      <c r="B643" s="149">
        <v>4</v>
      </c>
      <c r="C643" s="149">
        <v>14</v>
      </c>
      <c r="D643" s="154">
        <f t="shared" si="10"/>
        <v>28.57142857142857</v>
      </c>
    </row>
    <row r="644" spans="1:4" ht="16.5" customHeight="1">
      <c r="A644" s="148" t="s">
        <v>95</v>
      </c>
      <c r="B644" s="149">
        <v>0</v>
      </c>
      <c r="C644" s="149">
        <v>0</v>
      </c>
      <c r="D644" s="154" t="e">
        <f t="shared" si="10"/>
        <v>#DIV/0!</v>
      </c>
    </row>
    <row r="645" spans="1:4" ht="16.5" customHeight="1">
      <c r="A645" s="148" t="s">
        <v>541</v>
      </c>
      <c r="B645" s="149">
        <v>90</v>
      </c>
      <c r="C645" s="149">
        <v>79</v>
      </c>
      <c r="D645" s="154">
        <f t="shared" si="10"/>
        <v>113.9240506329114</v>
      </c>
    </row>
    <row r="646" spans="1:4" ht="16.5" customHeight="1">
      <c r="A646" s="148" t="s">
        <v>542</v>
      </c>
      <c r="B646" s="149">
        <f>SUM(B647:B648)</f>
        <v>79559</v>
      </c>
      <c r="C646" s="149">
        <f>SUM(C647:C648)</f>
        <v>60704</v>
      </c>
      <c r="D646" s="154">
        <f t="shared" si="10"/>
        <v>131.0605561412757</v>
      </c>
    </row>
    <row r="647" spans="1:4" ht="16.5" customHeight="1">
      <c r="A647" s="148" t="s">
        <v>543</v>
      </c>
      <c r="B647" s="149">
        <v>32306</v>
      </c>
      <c r="C647" s="149">
        <v>21738</v>
      </c>
      <c r="D647" s="154">
        <f t="shared" si="10"/>
        <v>148.61532799705586</v>
      </c>
    </row>
    <row r="648" spans="1:4" ht="16.5" customHeight="1">
      <c r="A648" s="148" t="s">
        <v>544</v>
      </c>
      <c r="B648" s="149">
        <v>47253</v>
      </c>
      <c r="C648" s="149">
        <v>38966</v>
      </c>
      <c r="D648" s="154">
        <f t="shared" si="10"/>
        <v>121.26725863573371</v>
      </c>
    </row>
    <row r="649" spans="1:4" ht="16.5" customHeight="1">
      <c r="A649" s="148" t="s">
        <v>545</v>
      </c>
      <c r="B649" s="149">
        <f>SUM(B650:B651)</f>
        <v>12881</v>
      </c>
      <c r="C649" s="149">
        <f>SUM(C650:C651)</f>
        <v>24969</v>
      </c>
      <c r="D649" s="154">
        <f t="shared" si="10"/>
        <v>51.58796908166126</v>
      </c>
    </row>
    <row r="650" spans="1:4" ht="16.5" customHeight="1">
      <c r="A650" s="148" t="s">
        <v>546</v>
      </c>
      <c r="B650" s="149">
        <v>11615</v>
      </c>
      <c r="C650" s="149">
        <v>23650</v>
      </c>
      <c r="D650" s="154">
        <f t="shared" si="10"/>
        <v>49.112050739957716</v>
      </c>
    </row>
    <row r="651" spans="1:4" ht="16.5" customHeight="1">
      <c r="A651" s="148" t="s">
        <v>547</v>
      </c>
      <c r="B651" s="149">
        <v>1266</v>
      </c>
      <c r="C651" s="149">
        <v>1319</v>
      </c>
      <c r="D651" s="154">
        <f t="shared" si="10"/>
        <v>95.98180439727066</v>
      </c>
    </row>
    <row r="652" spans="1:4" ht="16.5" customHeight="1">
      <c r="A652" s="148" t="s">
        <v>548</v>
      </c>
      <c r="B652" s="149">
        <v>27008</v>
      </c>
      <c r="C652" s="149">
        <f>SUM(C653:C654)</f>
        <v>27221</v>
      </c>
      <c r="D652" s="154">
        <f t="shared" si="10"/>
        <v>99.21751588846847</v>
      </c>
    </row>
    <row r="653" spans="1:4" ht="16.5" customHeight="1">
      <c r="A653" s="148" t="s">
        <v>549</v>
      </c>
      <c r="B653" s="149">
        <v>2748</v>
      </c>
      <c r="C653" s="149">
        <v>7939</v>
      </c>
      <c r="D653" s="154">
        <f t="shared" si="10"/>
        <v>34.61393122559516</v>
      </c>
    </row>
    <row r="654" spans="1:4" ht="16.5" customHeight="1">
      <c r="A654" s="148" t="s">
        <v>550</v>
      </c>
      <c r="B654" s="149">
        <v>24260</v>
      </c>
      <c r="C654" s="149">
        <v>19282</v>
      </c>
      <c r="D654" s="154">
        <f t="shared" si="10"/>
        <v>125.81682398091485</v>
      </c>
    </row>
    <row r="655" spans="1:4" ht="16.5" customHeight="1">
      <c r="A655" s="148" t="s">
        <v>551</v>
      </c>
      <c r="B655" s="149">
        <v>6</v>
      </c>
      <c r="C655" s="149">
        <f>SUM(C656:C657)</f>
        <v>19</v>
      </c>
      <c r="D655" s="154">
        <f t="shared" si="10"/>
        <v>31.57894736842105</v>
      </c>
    </row>
    <row r="656" spans="1:4" ht="16.5" customHeight="1">
      <c r="A656" s="148" t="s">
        <v>552</v>
      </c>
      <c r="B656" s="149">
        <v>0</v>
      </c>
      <c r="C656" s="149">
        <v>0</v>
      </c>
      <c r="D656" s="154" t="e">
        <f t="shared" si="10"/>
        <v>#DIV/0!</v>
      </c>
    </row>
    <row r="657" spans="1:4" ht="16.5" customHeight="1">
      <c r="A657" s="148" t="s">
        <v>553</v>
      </c>
      <c r="B657" s="149">
        <v>6</v>
      </c>
      <c r="C657" s="149">
        <v>19</v>
      </c>
      <c r="D657" s="154">
        <f t="shared" si="10"/>
        <v>31.57894736842105</v>
      </c>
    </row>
    <row r="658" spans="1:4" ht="16.5" customHeight="1">
      <c r="A658" s="148" t="s">
        <v>554</v>
      </c>
      <c r="B658" s="149">
        <v>554</v>
      </c>
      <c r="C658" s="149">
        <f>SUM(C659:C660)</f>
        <v>1260</v>
      </c>
      <c r="D658" s="154">
        <f t="shared" si="10"/>
        <v>43.96825396825397</v>
      </c>
    </row>
    <row r="659" spans="1:4" ht="16.5" customHeight="1">
      <c r="A659" s="148" t="s">
        <v>555</v>
      </c>
      <c r="B659" s="149">
        <v>100</v>
      </c>
      <c r="C659" s="149">
        <v>72</v>
      </c>
      <c r="D659" s="154">
        <f t="shared" si="10"/>
        <v>138.88888888888889</v>
      </c>
    </row>
    <row r="660" spans="1:4" ht="16.5" customHeight="1">
      <c r="A660" s="148" t="s">
        <v>556</v>
      </c>
      <c r="B660" s="149">
        <v>454</v>
      </c>
      <c r="C660" s="149">
        <v>1188</v>
      </c>
      <c r="D660" s="154">
        <f t="shared" si="10"/>
        <v>38.215488215488215</v>
      </c>
    </row>
    <row r="661" spans="1:4" ht="16.5" customHeight="1">
      <c r="A661" s="148" t="s">
        <v>557</v>
      </c>
      <c r="B661" s="149">
        <v>353142</v>
      </c>
      <c r="C661" s="149">
        <f>SUM(C662:C664)</f>
        <v>492841</v>
      </c>
      <c r="D661" s="154">
        <f t="shared" si="10"/>
        <v>71.65434693947947</v>
      </c>
    </row>
    <row r="662" spans="1:4" ht="16.5" customHeight="1">
      <c r="A662" s="148" t="s">
        <v>558</v>
      </c>
      <c r="B662" s="149">
        <v>209450</v>
      </c>
      <c r="C662" s="149">
        <v>327102</v>
      </c>
      <c r="D662" s="154">
        <f t="shared" si="10"/>
        <v>64.03201447866415</v>
      </c>
    </row>
    <row r="663" spans="1:4" ht="16.5" customHeight="1">
      <c r="A663" s="148" t="s">
        <v>559</v>
      </c>
      <c r="B663" s="149">
        <v>142187</v>
      </c>
      <c r="C663" s="149">
        <v>148184</v>
      </c>
      <c r="D663" s="154">
        <f t="shared" si="10"/>
        <v>95.95300437294175</v>
      </c>
    </row>
    <row r="664" spans="1:4" ht="16.5" customHeight="1">
      <c r="A664" s="148" t="s">
        <v>560</v>
      </c>
      <c r="B664" s="149">
        <v>1505</v>
      </c>
      <c r="C664" s="149">
        <v>17555</v>
      </c>
      <c r="D664" s="154">
        <f t="shared" si="10"/>
        <v>8.57305610937055</v>
      </c>
    </row>
    <row r="665" spans="1:4" ht="16.5" customHeight="1">
      <c r="A665" s="148" t="s">
        <v>561</v>
      </c>
      <c r="B665" s="149">
        <v>6093</v>
      </c>
      <c r="C665" s="149">
        <f>SUM(C666:C669)</f>
        <v>10374</v>
      </c>
      <c r="D665" s="154">
        <f t="shared" si="10"/>
        <v>58.73337189126663</v>
      </c>
    </row>
    <row r="666" spans="1:4" ht="16.5" customHeight="1">
      <c r="A666" s="148" t="s">
        <v>562</v>
      </c>
      <c r="B666" s="149">
        <v>484</v>
      </c>
      <c r="C666" s="149">
        <v>1122</v>
      </c>
      <c r="D666" s="154">
        <f aca="true" t="shared" si="11" ref="D666:D729">B666/C666*100</f>
        <v>43.13725490196079</v>
      </c>
    </row>
    <row r="667" spans="1:4" ht="16.5" customHeight="1">
      <c r="A667" s="148" t="s">
        <v>563</v>
      </c>
      <c r="B667" s="149">
        <v>1830</v>
      </c>
      <c r="C667" s="149">
        <v>3658</v>
      </c>
      <c r="D667" s="154">
        <f t="shared" si="11"/>
        <v>50.02733734281028</v>
      </c>
    </row>
    <row r="668" spans="1:4" ht="16.5" customHeight="1">
      <c r="A668" s="148" t="s">
        <v>564</v>
      </c>
      <c r="B668" s="149">
        <v>543</v>
      </c>
      <c r="C668" s="149">
        <v>1187</v>
      </c>
      <c r="D668" s="154">
        <f t="shared" si="11"/>
        <v>45.745577085088456</v>
      </c>
    </row>
    <row r="669" spans="1:4" ht="16.5" customHeight="1">
      <c r="A669" s="148" t="s">
        <v>565</v>
      </c>
      <c r="B669" s="149">
        <v>3236</v>
      </c>
      <c r="C669" s="149">
        <v>4407</v>
      </c>
      <c r="D669" s="154">
        <f t="shared" si="11"/>
        <v>73.42863626049467</v>
      </c>
    </row>
    <row r="670" spans="1:4" ht="16.5" customHeight="1">
      <c r="A670" s="148" t="s">
        <v>566</v>
      </c>
      <c r="B670" s="149">
        <f>SUM(B671:B677)</f>
        <v>2601</v>
      </c>
      <c r="C670" s="149"/>
      <c r="D670" s="154" t="e">
        <f t="shared" si="11"/>
        <v>#DIV/0!</v>
      </c>
    </row>
    <row r="671" spans="1:4" ht="16.5" customHeight="1">
      <c r="A671" s="148" t="s">
        <v>93</v>
      </c>
      <c r="B671" s="149">
        <v>729</v>
      </c>
      <c r="C671" s="149"/>
      <c r="D671" s="154" t="e">
        <f t="shared" si="11"/>
        <v>#DIV/0!</v>
      </c>
    </row>
    <row r="672" spans="1:4" ht="16.5" customHeight="1">
      <c r="A672" s="148" t="s">
        <v>94</v>
      </c>
      <c r="B672" s="149">
        <v>164</v>
      </c>
      <c r="C672" s="149"/>
      <c r="D672" s="154" t="e">
        <f t="shared" si="11"/>
        <v>#DIV/0!</v>
      </c>
    </row>
    <row r="673" spans="1:4" ht="16.5" customHeight="1">
      <c r="A673" s="148" t="s">
        <v>95</v>
      </c>
      <c r="B673" s="149">
        <v>0</v>
      </c>
      <c r="C673" s="149"/>
      <c r="D673" s="154" t="e">
        <f t="shared" si="11"/>
        <v>#DIV/0!</v>
      </c>
    </row>
    <row r="674" spans="1:4" ht="16.5" customHeight="1">
      <c r="A674" s="148" t="s">
        <v>567</v>
      </c>
      <c r="B674" s="149">
        <v>51</v>
      </c>
      <c r="C674" s="149"/>
      <c r="D674" s="154" t="e">
        <f t="shared" si="11"/>
        <v>#DIV/0!</v>
      </c>
    </row>
    <row r="675" spans="1:4" ht="16.5" customHeight="1">
      <c r="A675" s="148" t="s">
        <v>568</v>
      </c>
      <c r="B675" s="149">
        <v>0</v>
      </c>
      <c r="C675" s="149"/>
      <c r="D675" s="154" t="e">
        <f t="shared" si="11"/>
        <v>#DIV/0!</v>
      </c>
    </row>
    <row r="676" spans="1:4" ht="16.5" customHeight="1">
      <c r="A676" s="148" t="s">
        <v>102</v>
      </c>
      <c r="B676" s="149">
        <v>0</v>
      </c>
      <c r="C676" s="149"/>
      <c r="D676" s="154" t="e">
        <f t="shared" si="11"/>
        <v>#DIV/0!</v>
      </c>
    </row>
    <row r="677" spans="1:4" ht="16.5" customHeight="1">
      <c r="A677" s="148" t="s">
        <v>569</v>
      </c>
      <c r="B677" s="149">
        <v>1657</v>
      </c>
      <c r="C677" s="149"/>
      <c r="D677" s="154" t="e">
        <f t="shared" si="11"/>
        <v>#DIV/0!</v>
      </c>
    </row>
    <row r="678" spans="1:4" ht="16.5" customHeight="1">
      <c r="A678" s="148" t="s">
        <v>570</v>
      </c>
      <c r="B678" s="149">
        <v>59224</v>
      </c>
      <c r="C678" s="149">
        <f>C679</f>
        <v>9802</v>
      </c>
      <c r="D678" s="154">
        <f t="shared" si="11"/>
        <v>604.203223831871</v>
      </c>
    </row>
    <row r="679" spans="1:4" ht="16.5" customHeight="1">
      <c r="A679" s="148" t="s">
        <v>571</v>
      </c>
      <c r="B679" s="149">
        <v>59224</v>
      </c>
      <c r="C679" s="149">
        <v>9802</v>
      </c>
      <c r="D679" s="154">
        <f t="shared" si="11"/>
        <v>604.203223831871</v>
      </c>
    </row>
    <row r="680" spans="1:4" ht="16.5" customHeight="1">
      <c r="A680" s="148" t="s">
        <v>572</v>
      </c>
      <c r="B680" s="149">
        <f>SUM(B681,B686,B699,B703,B715,B718,,B722,B727,B731,B735,B738,B747,B749)</f>
        <v>610378</v>
      </c>
      <c r="C680" s="149">
        <f>SUM(C681,C686,C699,C703,C715,C718,,C722,C727,C731,C735,C749)</f>
        <v>592483</v>
      </c>
      <c r="D680" s="154">
        <f t="shared" si="11"/>
        <v>103.02033982409623</v>
      </c>
    </row>
    <row r="681" spans="1:4" ht="16.5" customHeight="1">
      <c r="A681" s="148" t="s">
        <v>573</v>
      </c>
      <c r="B681" s="149">
        <f>SUM(B682:B685)</f>
        <v>24549</v>
      </c>
      <c r="C681" s="149">
        <f>SUM(C682:C685)</f>
        <v>22836</v>
      </c>
      <c r="D681" s="154">
        <f t="shared" si="11"/>
        <v>107.50131371518654</v>
      </c>
    </row>
    <row r="682" spans="1:4" ht="16.5" customHeight="1">
      <c r="A682" s="148" t="s">
        <v>93</v>
      </c>
      <c r="B682" s="149">
        <v>12654</v>
      </c>
      <c r="C682" s="149">
        <v>11324</v>
      </c>
      <c r="D682" s="154">
        <f t="shared" si="11"/>
        <v>111.74496644295301</v>
      </c>
    </row>
    <row r="683" spans="1:4" ht="16.5" customHeight="1">
      <c r="A683" s="148" t="s">
        <v>94</v>
      </c>
      <c r="B683" s="149">
        <v>3653</v>
      </c>
      <c r="C683" s="149">
        <v>5585</v>
      </c>
      <c r="D683" s="154">
        <f t="shared" si="11"/>
        <v>65.40734109221128</v>
      </c>
    </row>
    <row r="684" spans="1:4" ht="16.5" customHeight="1">
      <c r="A684" s="148" t="s">
        <v>95</v>
      </c>
      <c r="B684" s="149">
        <v>201</v>
      </c>
      <c r="C684" s="149">
        <v>401</v>
      </c>
      <c r="D684" s="154">
        <f t="shared" si="11"/>
        <v>50.12468827930174</v>
      </c>
    </row>
    <row r="685" spans="1:4" ht="16.5" customHeight="1">
      <c r="A685" s="148" t="s">
        <v>574</v>
      </c>
      <c r="B685" s="149">
        <v>8041</v>
      </c>
      <c r="C685" s="149">
        <v>5526</v>
      </c>
      <c r="D685" s="154">
        <f t="shared" si="11"/>
        <v>145.51212450235252</v>
      </c>
    </row>
    <row r="686" spans="1:4" ht="16.5" customHeight="1">
      <c r="A686" s="148" t="s">
        <v>575</v>
      </c>
      <c r="B686" s="149">
        <f>SUM(B687:B698)</f>
        <v>14125</v>
      </c>
      <c r="C686" s="149">
        <f>SUM(C687:C698)</f>
        <v>14397</v>
      </c>
      <c r="D686" s="154">
        <f t="shared" si="11"/>
        <v>98.11071751059248</v>
      </c>
    </row>
    <row r="687" spans="1:4" ht="16.5" customHeight="1">
      <c r="A687" s="148" t="s">
        <v>576</v>
      </c>
      <c r="B687" s="149">
        <v>2068</v>
      </c>
      <c r="C687" s="149">
        <v>3512</v>
      </c>
      <c r="D687" s="154">
        <f t="shared" si="11"/>
        <v>58.88382687927107</v>
      </c>
    </row>
    <row r="688" spans="1:4" ht="16.5" customHeight="1">
      <c r="A688" s="148" t="s">
        <v>577</v>
      </c>
      <c r="B688" s="149">
        <v>1595</v>
      </c>
      <c r="C688" s="149">
        <v>983</v>
      </c>
      <c r="D688" s="154">
        <f t="shared" si="11"/>
        <v>162.2583926754832</v>
      </c>
    </row>
    <row r="689" spans="1:4" ht="16.5" customHeight="1">
      <c r="A689" s="148" t="s">
        <v>578</v>
      </c>
      <c r="B689" s="149">
        <v>212</v>
      </c>
      <c r="C689" s="149">
        <v>162</v>
      </c>
      <c r="D689" s="154">
        <f t="shared" si="11"/>
        <v>130.8641975308642</v>
      </c>
    </row>
    <row r="690" spans="1:4" ht="16.5" customHeight="1">
      <c r="A690" s="148" t="s">
        <v>579</v>
      </c>
      <c r="B690" s="149">
        <v>0</v>
      </c>
      <c r="C690" s="149">
        <v>11</v>
      </c>
      <c r="D690" s="154">
        <f t="shared" si="11"/>
        <v>0</v>
      </c>
    </row>
    <row r="691" spans="1:4" ht="16.5" customHeight="1">
      <c r="A691" s="148" t="s">
        <v>580</v>
      </c>
      <c r="B691" s="149">
        <v>1346</v>
      </c>
      <c r="C691" s="149">
        <v>1123</v>
      </c>
      <c r="D691" s="154">
        <f t="shared" si="11"/>
        <v>119.85752448797864</v>
      </c>
    </row>
    <row r="692" spans="1:4" ht="16.5" customHeight="1">
      <c r="A692" s="148" t="s">
        <v>581</v>
      </c>
      <c r="B692" s="149">
        <v>817</v>
      </c>
      <c r="C692" s="149">
        <v>525</v>
      </c>
      <c r="D692" s="154">
        <f t="shared" si="11"/>
        <v>155.61904761904762</v>
      </c>
    </row>
    <row r="693" spans="1:4" ht="16.5" customHeight="1">
      <c r="A693" s="148" t="s">
        <v>582</v>
      </c>
      <c r="B693" s="149">
        <v>0</v>
      </c>
      <c r="C693" s="149">
        <v>0</v>
      </c>
      <c r="D693" s="154" t="e">
        <f t="shared" si="11"/>
        <v>#DIV/0!</v>
      </c>
    </row>
    <row r="694" spans="1:4" ht="16.5" customHeight="1">
      <c r="A694" s="148" t="s">
        <v>583</v>
      </c>
      <c r="B694" s="149">
        <v>235</v>
      </c>
      <c r="C694" s="149">
        <v>381</v>
      </c>
      <c r="D694" s="154">
        <f t="shared" si="11"/>
        <v>61.679790026246714</v>
      </c>
    </row>
    <row r="695" spans="1:4" ht="16.5" customHeight="1">
      <c r="A695" s="148" t="s">
        <v>584</v>
      </c>
      <c r="B695" s="149">
        <v>0</v>
      </c>
      <c r="C695" s="149">
        <v>0</v>
      </c>
      <c r="D695" s="154" t="e">
        <f t="shared" si="11"/>
        <v>#DIV/0!</v>
      </c>
    </row>
    <row r="696" spans="1:4" ht="16.5" customHeight="1">
      <c r="A696" s="148" t="s">
        <v>585</v>
      </c>
      <c r="B696" s="149">
        <v>0</v>
      </c>
      <c r="C696" s="149">
        <v>0</v>
      </c>
      <c r="D696" s="154" t="e">
        <f t="shared" si="11"/>
        <v>#DIV/0!</v>
      </c>
    </row>
    <row r="697" spans="1:4" ht="16.5" customHeight="1">
      <c r="A697" s="148" t="s">
        <v>586</v>
      </c>
      <c r="B697" s="149">
        <v>7</v>
      </c>
      <c r="C697" s="149">
        <v>10</v>
      </c>
      <c r="D697" s="154">
        <f t="shared" si="11"/>
        <v>70</v>
      </c>
    </row>
    <row r="698" spans="1:4" ht="16.5" customHeight="1">
      <c r="A698" s="148" t="s">
        <v>587</v>
      </c>
      <c r="B698" s="149">
        <v>7845</v>
      </c>
      <c r="C698" s="149">
        <v>7690</v>
      </c>
      <c r="D698" s="154">
        <f t="shared" si="11"/>
        <v>102.01560468140443</v>
      </c>
    </row>
    <row r="699" spans="1:4" ht="16.5" customHeight="1">
      <c r="A699" s="148" t="s">
        <v>588</v>
      </c>
      <c r="B699" s="149">
        <f>SUM(B700:B702)</f>
        <v>49371</v>
      </c>
      <c r="C699" s="149">
        <f>SUM(C700:C702)</f>
        <v>46212</v>
      </c>
      <c r="D699" s="154">
        <f t="shared" si="11"/>
        <v>106.83588678265386</v>
      </c>
    </row>
    <row r="700" spans="1:4" ht="16.5" customHeight="1">
      <c r="A700" s="148" t="s">
        <v>589</v>
      </c>
      <c r="B700" s="149">
        <v>173</v>
      </c>
      <c r="C700" s="149">
        <v>165</v>
      </c>
      <c r="D700" s="154">
        <f t="shared" si="11"/>
        <v>104.84848484848486</v>
      </c>
    </row>
    <row r="701" spans="1:4" ht="16.5" customHeight="1">
      <c r="A701" s="148" t="s">
        <v>590</v>
      </c>
      <c r="B701" s="149">
        <v>26202</v>
      </c>
      <c r="C701" s="149">
        <v>24165</v>
      </c>
      <c r="D701" s="154">
        <f t="shared" si="11"/>
        <v>108.42954686530106</v>
      </c>
    </row>
    <row r="702" spans="1:4" ht="16.5" customHeight="1">
      <c r="A702" s="148" t="s">
        <v>591</v>
      </c>
      <c r="B702" s="149">
        <v>22996</v>
      </c>
      <c r="C702" s="149">
        <v>21882</v>
      </c>
      <c r="D702" s="154">
        <f t="shared" si="11"/>
        <v>105.09094232702678</v>
      </c>
    </row>
    <row r="703" spans="1:4" ht="16.5" customHeight="1">
      <c r="A703" s="148" t="s">
        <v>592</v>
      </c>
      <c r="B703" s="149">
        <f>SUM(B704:B714)</f>
        <v>80724</v>
      </c>
      <c r="C703" s="149">
        <f>SUM(C704:C714)</f>
        <v>77642</v>
      </c>
      <c r="D703" s="154">
        <f t="shared" si="11"/>
        <v>103.96950104324978</v>
      </c>
    </row>
    <row r="704" spans="1:4" ht="16.5" customHeight="1">
      <c r="A704" s="148" t="s">
        <v>593</v>
      </c>
      <c r="B704" s="149">
        <v>10599</v>
      </c>
      <c r="C704" s="149">
        <v>9600</v>
      </c>
      <c r="D704" s="154">
        <f t="shared" si="11"/>
        <v>110.40625</v>
      </c>
    </row>
    <row r="705" spans="1:4" ht="16.5" customHeight="1">
      <c r="A705" s="148" t="s">
        <v>594</v>
      </c>
      <c r="B705" s="149">
        <v>4164</v>
      </c>
      <c r="C705" s="149">
        <v>3898</v>
      </c>
      <c r="D705" s="154">
        <f t="shared" si="11"/>
        <v>106.82401231400718</v>
      </c>
    </row>
    <row r="706" spans="1:4" ht="16.5" customHeight="1">
      <c r="A706" s="148" t="s">
        <v>595</v>
      </c>
      <c r="B706" s="149">
        <v>7740</v>
      </c>
      <c r="C706" s="149">
        <v>8844</v>
      </c>
      <c r="D706" s="154">
        <f t="shared" si="11"/>
        <v>87.51696065128901</v>
      </c>
    </row>
    <row r="707" spans="1:4" ht="16.5" customHeight="1">
      <c r="A707" s="148" t="s">
        <v>596</v>
      </c>
      <c r="B707" s="149">
        <v>0</v>
      </c>
      <c r="C707" s="149">
        <v>5</v>
      </c>
      <c r="D707" s="154">
        <f t="shared" si="11"/>
        <v>0</v>
      </c>
    </row>
    <row r="708" spans="1:4" ht="16.5" customHeight="1">
      <c r="A708" s="148" t="s">
        <v>597</v>
      </c>
      <c r="B708" s="149">
        <v>65</v>
      </c>
      <c r="C708" s="149">
        <v>164</v>
      </c>
      <c r="D708" s="154">
        <f t="shared" si="11"/>
        <v>39.63414634146341</v>
      </c>
    </row>
    <row r="709" spans="1:4" ht="16.5" customHeight="1">
      <c r="A709" s="148" t="s">
        <v>598</v>
      </c>
      <c r="B709" s="149">
        <v>1632</v>
      </c>
      <c r="C709" s="149">
        <v>1691</v>
      </c>
      <c r="D709" s="154">
        <f t="shared" si="11"/>
        <v>96.51094027202839</v>
      </c>
    </row>
    <row r="710" spans="1:4" ht="16.5" customHeight="1">
      <c r="A710" s="148" t="s">
        <v>599</v>
      </c>
      <c r="B710" s="149">
        <v>114</v>
      </c>
      <c r="C710" s="149">
        <v>125</v>
      </c>
      <c r="D710" s="154">
        <f t="shared" si="11"/>
        <v>91.2</v>
      </c>
    </row>
    <row r="711" spans="1:4" ht="16.5" customHeight="1">
      <c r="A711" s="148" t="s">
        <v>600</v>
      </c>
      <c r="B711" s="149">
        <v>45388</v>
      </c>
      <c r="C711" s="149">
        <v>39347</v>
      </c>
      <c r="D711" s="154">
        <f t="shared" si="11"/>
        <v>115.35314001067425</v>
      </c>
    </row>
    <row r="712" spans="1:4" ht="16.5" customHeight="1">
      <c r="A712" s="148" t="s">
        <v>601</v>
      </c>
      <c r="B712" s="149">
        <v>4943</v>
      </c>
      <c r="C712" s="149">
        <v>9831</v>
      </c>
      <c r="D712" s="154">
        <f t="shared" si="11"/>
        <v>50.2797273929407</v>
      </c>
    </row>
    <row r="713" spans="1:4" ht="16.5" customHeight="1">
      <c r="A713" s="148" t="s">
        <v>602</v>
      </c>
      <c r="B713" s="149">
        <v>269</v>
      </c>
      <c r="C713" s="149">
        <v>81</v>
      </c>
      <c r="D713" s="154">
        <f t="shared" si="11"/>
        <v>332.0987654320988</v>
      </c>
    </row>
    <row r="714" spans="1:4" ht="16.5" customHeight="1">
      <c r="A714" s="148" t="s">
        <v>603</v>
      </c>
      <c r="B714" s="149">
        <v>5810</v>
      </c>
      <c r="C714" s="149">
        <v>4056</v>
      </c>
      <c r="D714" s="154">
        <f t="shared" si="11"/>
        <v>143.24457593688362</v>
      </c>
    </row>
    <row r="715" spans="1:4" ht="16.5" customHeight="1">
      <c r="A715" s="148" t="s">
        <v>604</v>
      </c>
      <c r="B715" s="149">
        <f>SUM(B716:B717)</f>
        <v>1279</v>
      </c>
      <c r="C715" s="149">
        <f>SUM(C716:C717)</f>
        <v>645</v>
      </c>
      <c r="D715" s="154">
        <f t="shared" si="11"/>
        <v>198.29457364341084</v>
      </c>
    </row>
    <row r="716" spans="1:4" ht="16.5" customHeight="1">
      <c r="A716" s="148" t="s">
        <v>605</v>
      </c>
      <c r="B716" s="149">
        <v>916</v>
      </c>
      <c r="C716" s="149">
        <v>632</v>
      </c>
      <c r="D716" s="154">
        <f t="shared" si="11"/>
        <v>144.9367088607595</v>
      </c>
    </row>
    <row r="717" spans="1:4" ht="16.5" customHeight="1">
      <c r="A717" s="148" t="s">
        <v>606</v>
      </c>
      <c r="B717" s="149">
        <v>363</v>
      </c>
      <c r="C717" s="149">
        <v>13</v>
      </c>
      <c r="D717" s="154">
        <f t="shared" si="11"/>
        <v>2792.3076923076924</v>
      </c>
    </row>
    <row r="718" spans="1:4" ht="16.5" customHeight="1">
      <c r="A718" s="148" t="s">
        <v>607</v>
      </c>
      <c r="B718" s="149">
        <f>SUM(B719:B721)</f>
        <v>26025</v>
      </c>
      <c r="C718" s="149">
        <f>SUM(C719:C721)</f>
        <v>24997</v>
      </c>
      <c r="D718" s="154">
        <f t="shared" si="11"/>
        <v>104.11249349921991</v>
      </c>
    </row>
    <row r="719" spans="1:4" ht="16.5" customHeight="1">
      <c r="A719" s="148" t="s">
        <v>608</v>
      </c>
      <c r="B719" s="149">
        <v>2129</v>
      </c>
      <c r="C719" s="149">
        <v>4227</v>
      </c>
      <c r="D719" s="154">
        <f t="shared" si="11"/>
        <v>50.36669032410693</v>
      </c>
    </row>
    <row r="720" spans="1:4" ht="16.5" customHeight="1">
      <c r="A720" s="148" t="s">
        <v>609</v>
      </c>
      <c r="B720" s="149">
        <v>17233</v>
      </c>
      <c r="C720" s="149">
        <v>13077</v>
      </c>
      <c r="D720" s="154">
        <f t="shared" si="11"/>
        <v>131.78098952359102</v>
      </c>
    </row>
    <row r="721" spans="1:4" ht="16.5" customHeight="1">
      <c r="A721" s="148" t="s">
        <v>610</v>
      </c>
      <c r="B721" s="149">
        <v>6663</v>
      </c>
      <c r="C721" s="149">
        <v>7693</v>
      </c>
      <c r="D721" s="154">
        <f t="shared" si="11"/>
        <v>86.61120499155076</v>
      </c>
    </row>
    <row r="722" spans="1:4" ht="16.5" customHeight="1">
      <c r="A722" s="148" t="s">
        <v>611</v>
      </c>
      <c r="B722" s="149">
        <v>30892</v>
      </c>
      <c r="C722" s="149">
        <f>SUM(C723:C726)</f>
        <v>25332</v>
      </c>
      <c r="D722" s="154">
        <f t="shared" si="11"/>
        <v>121.9485236065056</v>
      </c>
    </row>
    <row r="723" spans="1:4" ht="16.5" customHeight="1">
      <c r="A723" s="148" t="s">
        <v>612</v>
      </c>
      <c r="B723" s="149">
        <v>11682</v>
      </c>
      <c r="C723" s="149">
        <v>9004</v>
      </c>
      <c r="D723" s="154">
        <f t="shared" si="11"/>
        <v>129.74233673922703</v>
      </c>
    </row>
    <row r="724" spans="1:4" ht="16.5" customHeight="1">
      <c r="A724" s="148" t="s">
        <v>613</v>
      </c>
      <c r="B724" s="149">
        <v>12637</v>
      </c>
      <c r="C724" s="149">
        <v>13187</v>
      </c>
      <c r="D724" s="154">
        <f t="shared" si="11"/>
        <v>95.82922575263517</v>
      </c>
    </row>
    <row r="725" spans="1:4" ht="16.5" customHeight="1">
      <c r="A725" s="148" t="s">
        <v>614</v>
      </c>
      <c r="B725" s="149">
        <v>2589</v>
      </c>
      <c r="C725" s="149">
        <v>2224</v>
      </c>
      <c r="D725" s="154">
        <f t="shared" si="11"/>
        <v>116.41187050359711</v>
      </c>
    </row>
    <row r="726" spans="1:4" ht="16.5" customHeight="1">
      <c r="A726" s="148" t="s">
        <v>615</v>
      </c>
      <c r="B726" s="149">
        <v>3984</v>
      </c>
      <c r="C726" s="149">
        <v>917</v>
      </c>
      <c r="D726" s="154">
        <f t="shared" si="11"/>
        <v>434.46019629225736</v>
      </c>
    </row>
    <row r="727" spans="1:4" ht="16.5" customHeight="1">
      <c r="A727" s="148" t="s">
        <v>616</v>
      </c>
      <c r="B727" s="149">
        <v>343903</v>
      </c>
      <c r="C727" s="149">
        <f>SUM(C728:C730)</f>
        <v>340992</v>
      </c>
      <c r="D727" s="154">
        <f t="shared" si="11"/>
        <v>100.85368571696695</v>
      </c>
    </row>
    <row r="728" spans="1:4" ht="16.5" customHeight="1">
      <c r="A728" s="148" t="s">
        <v>617</v>
      </c>
      <c r="B728" s="149">
        <v>5197</v>
      </c>
      <c r="C728" s="149">
        <v>4014</v>
      </c>
      <c r="D728" s="154">
        <f t="shared" si="11"/>
        <v>129.47184853014448</v>
      </c>
    </row>
    <row r="729" spans="1:4" ht="16.5" customHeight="1">
      <c r="A729" s="148" t="s">
        <v>618</v>
      </c>
      <c r="B729" s="149">
        <v>335035</v>
      </c>
      <c r="C729" s="149">
        <v>296192</v>
      </c>
      <c r="D729" s="154">
        <f t="shared" si="11"/>
        <v>113.114128673293</v>
      </c>
    </row>
    <row r="730" spans="1:4" ht="16.5" customHeight="1">
      <c r="A730" s="148" t="s">
        <v>619</v>
      </c>
      <c r="B730" s="149">
        <v>3671</v>
      </c>
      <c r="C730" s="149">
        <v>40786</v>
      </c>
      <c r="D730" s="154">
        <f aca="true" t="shared" si="12" ref="D730:D793">B730/C730*100</f>
        <v>9.000637473642916</v>
      </c>
    </row>
    <row r="731" spans="1:4" ht="16.5" customHeight="1">
      <c r="A731" s="148" t="s">
        <v>620</v>
      </c>
      <c r="B731" s="149">
        <v>21181</v>
      </c>
      <c r="C731" s="149">
        <f>SUM(C732:C734)</f>
        <v>18502</v>
      </c>
      <c r="D731" s="154">
        <f t="shared" si="12"/>
        <v>114.47951572802941</v>
      </c>
    </row>
    <row r="732" spans="1:4" ht="16.5" customHeight="1">
      <c r="A732" s="148" t="s">
        <v>621</v>
      </c>
      <c r="B732" s="149">
        <v>12835</v>
      </c>
      <c r="C732" s="149">
        <v>17943</v>
      </c>
      <c r="D732" s="154">
        <f t="shared" si="12"/>
        <v>71.53207378922143</v>
      </c>
    </row>
    <row r="733" spans="1:4" ht="16.5" customHeight="1">
      <c r="A733" s="148" t="s">
        <v>622</v>
      </c>
      <c r="B733" s="149">
        <v>513</v>
      </c>
      <c r="C733" s="149">
        <v>385</v>
      </c>
      <c r="D733" s="154">
        <f t="shared" si="12"/>
        <v>133.24675324675326</v>
      </c>
    </row>
    <row r="734" spans="1:4" ht="16.5" customHeight="1">
      <c r="A734" s="148" t="s">
        <v>623</v>
      </c>
      <c r="B734" s="149">
        <v>7833</v>
      </c>
      <c r="C734" s="149">
        <v>174</v>
      </c>
      <c r="D734" s="154">
        <f t="shared" si="12"/>
        <v>4501.724137931034</v>
      </c>
    </row>
    <row r="735" spans="1:4" ht="16.5" customHeight="1">
      <c r="A735" s="148" t="s">
        <v>624</v>
      </c>
      <c r="B735" s="149">
        <v>5434</v>
      </c>
      <c r="C735" s="149">
        <f>SUM(C736:C737)</f>
        <v>2807</v>
      </c>
      <c r="D735" s="154">
        <f t="shared" si="12"/>
        <v>193.58745992162451</v>
      </c>
    </row>
    <row r="736" spans="1:4" ht="16.5" customHeight="1">
      <c r="A736" s="148" t="s">
        <v>625</v>
      </c>
      <c r="B736" s="149">
        <v>4985</v>
      </c>
      <c r="C736" s="149">
        <v>2406</v>
      </c>
      <c r="D736" s="154">
        <f t="shared" si="12"/>
        <v>207.19035743973402</v>
      </c>
    </row>
    <row r="737" spans="1:4" ht="16.5" customHeight="1">
      <c r="A737" s="148" t="s">
        <v>626</v>
      </c>
      <c r="B737" s="149">
        <v>449</v>
      </c>
      <c r="C737" s="149">
        <v>401</v>
      </c>
      <c r="D737" s="154">
        <f t="shared" si="12"/>
        <v>111.9700748129676</v>
      </c>
    </row>
    <row r="738" spans="1:4" ht="16.5" customHeight="1">
      <c r="A738" s="148" t="s">
        <v>627</v>
      </c>
      <c r="B738" s="149">
        <v>1572</v>
      </c>
      <c r="C738" s="149"/>
      <c r="D738" s="154" t="e">
        <f t="shared" si="12"/>
        <v>#DIV/0!</v>
      </c>
    </row>
    <row r="739" spans="1:4" ht="16.5" customHeight="1">
      <c r="A739" s="148" t="s">
        <v>93</v>
      </c>
      <c r="B739" s="149">
        <v>531</v>
      </c>
      <c r="C739" s="149"/>
      <c r="D739" s="154" t="e">
        <f t="shared" si="12"/>
        <v>#DIV/0!</v>
      </c>
    </row>
    <row r="740" spans="1:4" ht="16.5" customHeight="1">
      <c r="A740" s="148" t="s">
        <v>94</v>
      </c>
      <c r="B740" s="149">
        <v>495</v>
      </c>
      <c r="C740" s="149"/>
      <c r="D740" s="154" t="e">
        <f t="shared" si="12"/>
        <v>#DIV/0!</v>
      </c>
    </row>
    <row r="741" spans="1:4" ht="16.5" customHeight="1">
      <c r="A741" s="148" t="s">
        <v>95</v>
      </c>
      <c r="B741" s="149">
        <v>0</v>
      </c>
      <c r="C741" s="149"/>
      <c r="D741" s="154" t="e">
        <f t="shared" si="12"/>
        <v>#DIV/0!</v>
      </c>
    </row>
    <row r="742" spans="1:4" ht="16.5" customHeight="1">
      <c r="A742" s="148" t="s">
        <v>134</v>
      </c>
      <c r="B742" s="149">
        <v>50</v>
      </c>
      <c r="C742" s="149"/>
      <c r="D742" s="154" t="e">
        <f t="shared" si="12"/>
        <v>#DIV/0!</v>
      </c>
    </row>
    <row r="743" spans="1:4" ht="16.5" customHeight="1">
      <c r="A743" s="148" t="s">
        <v>628</v>
      </c>
      <c r="B743" s="149">
        <v>0</v>
      </c>
      <c r="C743" s="149"/>
      <c r="D743" s="154" t="e">
        <f t="shared" si="12"/>
        <v>#DIV/0!</v>
      </c>
    </row>
    <row r="744" spans="1:4" ht="16.5" customHeight="1">
      <c r="A744" s="148" t="s">
        <v>629</v>
      </c>
      <c r="B744" s="149">
        <v>113</v>
      </c>
      <c r="C744" s="149"/>
      <c r="D744" s="154" t="e">
        <f t="shared" si="12"/>
        <v>#DIV/0!</v>
      </c>
    </row>
    <row r="745" spans="1:4" ht="16.5" customHeight="1">
      <c r="A745" s="148" t="s">
        <v>102</v>
      </c>
      <c r="B745" s="149">
        <v>32</v>
      </c>
      <c r="C745" s="149"/>
      <c r="D745" s="154" t="e">
        <f t="shared" si="12"/>
        <v>#DIV/0!</v>
      </c>
    </row>
    <row r="746" spans="1:4" ht="16.5" customHeight="1">
      <c r="A746" s="148" t="s">
        <v>630</v>
      </c>
      <c r="B746" s="149">
        <v>351</v>
      </c>
      <c r="C746" s="149"/>
      <c r="D746" s="154" t="e">
        <f t="shared" si="12"/>
        <v>#DIV/0!</v>
      </c>
    </row>
    <row r="747" spans="1:4" ht="16.5" customHeight="1">
      <c r="A747" s="148" t="s">
        <v>631</v>
      </c>
      <c r="B747" s="149">
        <v>87</v>
      </c>
      <c r="C747" s="149"/>
      <c r="D747" s="154" t="e">
        <f t="shared" si="12"/>
        <v>#DIV/0!</v>
      </c>
    </row>
    <row r="748" spans="1:4" ht="16.5" customHeight="1">
      <c r="A748" s="148" t="s">
        <v>632</v>
      </c>
      <c r="B748" s="149">
        <v>87</v>
      </c>
      <c r="C748" s="149"/>
      <c r="D748" s="154" t="e">
        <f t="shared" si="12"/>
        <v>#DIV/0!</v>
      </c>
    </row>
    <row r="749" spans="1:4" ht="16.5" customHeight="1">
      <c r="A749" s="148" t="s">
        <v>633</v>
      </c>
      <c r="B749" s="149">
        <v>11236</v>
      </c>
      <c r="C749" s="149">
        <f>C750</f>
        <v>18121</v>
      </c>
      <c r="D749" s="154">
        <f t="shared" si="12"/>
        <v>62.00540809006125</v>
      </c>
    </row>
    <row r="750" spans="1:4" ht="16.5" customHeight="1">
      <c r="A750" s="148" t="s">
        <v>634</v>
      </c>
      <c r="B750" s="149">
        <v>11236</v>
      </c>
      <c r="C750" s="149">
        <v>18121</v>
      </c>
      <c r="D750" s="154">
        <f t="shared" si="12"/>
        <v>62.00540809006125</v>
      </c>
    </row>
    <row r="751" spans="1:4" ht="16.5" customHeight="1">
      <c r="A751" s="148" t="s">
        <v>635</v>
      </c>
      <c r="B751" s="149">
        <f>B752+B762+B766+B774+B780+B787+B793+B796+B801+B803+B809+B811+B813+B828</f>
        <v>112499</v>
      </c>
      <c r="C751" s="149">
        <f>C752+C762+C766+C774+C780+C787+C793+C796+C801+C803+C809+C811+C813+C828</f>
        <v>96910</v>
      </c>
      <c r="D751" s="154">
        <f t="shared" si="12"/>
        <v>116.0860592302136</v>
      </c>
    </row>
    <row r="752" spans="1:4" ht="16.5" customHeight="1">
      <c r="A752" s="148" t="s">
        <v>636</v>
      </c>
      <c r="B752" s="149">
        <v>13285</v>
      </c>
      <c r="C752" s="149">
        <f>SUM(C753:C761)</f>
        <v>15175</v>
      </c>
      <c r="D752" s="154">
        <f t="shared" si="12"/>
        <v>87.54530477759472</v>
      </c>
    </row>
    <row r="753" spans="1:4" ht="16.5" customHeight="1">
      <c r="A753" s="148" t="s">
        <v>93</v>
      </c>
      <c r="B753" s="149">
        <v>6507</v>
      </c>
      <c r="C753" s="149">
        <v>6259</v>
      </c>
      <c r="D753" s="154">
        <f t="shared" si="12"/>
        <v>103.96229429621344</v>
      </c>
    </row>
    <row r="754" spans="1:4" ht="16.5" customHeight="1">
      <c r="A754" s="148" t="s">
        <v>94</v>
      </c>
      <c r="B754" s="149">
        <v>1330</v>
      </c>
      <c r="C754" s="149">
        <v>1850</v>
      </c>
      <c r="D754" s="154">
        <f t="shared" si="12"/>
        <v>71.89189189189189</v>
      </c>
    </row>
    <row r="755" spans="1:4" ht="16.5" customHeight="1">
      <c r="A755" s="148" t="s">
        <v>95</v>
      </c>
      <c r="B755" s="149">
        <v>0</v>
      </c>
      <c r="C755" s="149">
        <v>0</v>
      </c>
      <c r="D755" s="154" t="e">
        <f t="shared" si="12"/>
        <v>#DIV/0!</v>
      </c>
    </row>
    <row r="756" spans="1:4" ht="16.5" customHeight="1">
      <c r="A756" s="148" t="s">
        <v>637</v>
      </c>
      <c r="B756" s="149">
        <v>0</v>
      </c>
      <c r="C756" s="149">
        <v>0</v>
      </c>
      <c r="D756" s="154" t="e">
        <f t="shared" si="12"/>
        <v>#DIV/0!</v>
      </c>
    </row>
    <row r="757" spans="1:4" ht="16.5" customHeight="1">
      <c r="A757" s="148" t="s">
        <v>638</v>
      </c>
      <c r="B757" s="149">
        <v>1</v>
      </c>
      <c r="C757" s="149">
        <v>0</v>
      </c>
      <c r="D757" s="154" t="e">
        <f t="shared" si="12"/>
        <v>#DIV/0!</v>
      </c>
    </row>
    <row r="758" spans="1:4" ht="16.5" customHeight="1">
      <c r="A758" s="148" t="s">
        <v>639</v>
      </c>
      <c r="B758" s="149">
        <v>0</v>
      </c>
      <c r="C758" s="149">
        <v>0</v>
      </c>
      <c r="D758" s="154" t="e">
        <f t="shared" si="12"/>
        <v>#DIV/0!</v>
      </c>
    </row>
    <row r="759" spans="1:4" ht="16.5" customHeight="1">
      <c r="A759" s="148" t="s">
        <v>640</v>
      </c>
      <c r="B759" s="149">
        <v>988</v>
      </c>
      <c r="C759" s="149">
        <v>0</v>
      </c>
      <c r="D759" s="154" t="e">
        <f t="shared" si="12"/>
        <v>#DIV/0!</v>
      </c>
    </row>
    <row r="760" spans="1:4" ht="16.5" customHeight="1">
      <c r="A760" s="148" t="s">
        <v>641</v>
      </c>
      <c r="B760" s="149">
        <v>20</v>
      </c>
      <c r="C760" s="149"/>
      <c r="D760" s="154" t="e">
        <f t="shared" si="12"/>
        <v>#DIV/0!</v>
      </c>
    </row>
    <row r="761" spans="1:4" ht="16.5" customHeight="1">
      <c r="A761" s="148" t="s">
        <v>642</v>
      </c>
      <c r="B761" s="149">
        <v>4439</v>
      </c>
      <c r="C761" s="149">
        <v>7066</v>
      </c>
      <c r="D761" s="154">
        <f t="shared" si="12"/>
        <v>62.82196433625814</v>
      </c>
    </row>
    <row r="762" spans="1:4" ht="16.5" customHeight="1">
      <c r="A762" s="148" t="s">
        <v>643</v>
      </c>
      <c r="B762" s="149">
        <v>1062</v>
      </c>
      <c r="C762" s="149">
        <f>SUM(C763:C765)</f>
        <v>1562</v>
      </c>
      <c r="D762" s="154">
        <f t="shared" si="12"/>
        <v>67.98975672215109</v>
      </c>
    </row>
    <row r="763" spans="1:4" ht="16.5" customHeight="1">
      <c r="A763" s="148" t="s">
        <v>644</v>
      </c>
      <c r="B763" s="149">
        <v>8</v>
      </c>
      <c r="C763" s="149">
        <v>82</v>
      </c>
      <c r="D763" s="154">
        <f t="shared" si="12"/>
        <v>9.75609756097561</v>
      </c>
    </row>
    <row r="764" spans="1:4" ht="16.5" customHeight="1">
      <c r="A764" s="148" t="s">
        <v>645</v>
      </c>
      <c r="B764" s="149">
        <v>0</v>
      </c>
      <c r="C764" s="149">
        <v>0</v>
      </c>
      <c r="D764" s="154" t="e">
        <f t="shared" si="12"/>
        <v>#DIV/0!</v>
      </c>
    </row>
    <row r="765" spans="1:4" ht="16.5" customHeight="1">
      <c r="A765" s="148" t="s">
        <v>646</v>
      </c>
      <c r="B765" s="149">
        <v>1054</v>
      </c>
      <c r="C765" s="149">
        <v>1480</v>
      </c>
      <c r="D765" s="154">
        <f t="shared" si="12"/>
        <v>71.21621621621622</v>
      </c>
    </row>
    <row r="766" spans="1:4" ht="16.5" customHeight="1">
      <c r="A766" s="148" t="s">
        <v>647</v>
      </c>
      <c r="B766" s="149">
        <v>47208</v>
      </c>
      <c r="C766" s="149">
        <f>SUM(C767:C773)</f>
        <v>37775</v>
      </c>
      <c r="D766" s="154">
        <f t="shared" si="12"/>
        <v>124.9715420251489</v>
      </c>
    </row>
    <row r="767" spans="1:4" ht="16.5" customHeight="1">
      <c r="A767" s="148" t="s">
        <v>648</v>
      </c>
      <c r="B767" s="149">
        <v>761</v>
      </c>
      <c r="C767" s="149">
        <v>465</v>
      </c>
      <c r="D767" s="154">
        <f t="shared" si="12"/>
        <v>163.65591397849462</v>
      </c>
    </row>
    <row r="768" spans="1:4" ht="16.5" customHeight="1">
      <c r="A768" s="148" t="s">
        <v>649</v>
      </c>
      <c r="B768" s="149">
        <v>15388</v>
      </c>
      <c r="C768" s="149">
        <v>14807</v>
      </c>
      <c r="D768" s="154">
        <f t="shared" si="12"/>
        <v>103.92381981495238</v>
      </c>
    </row>
    <row r="769" spans="1:4" ht="16.5" customHeight="1">
      <c r="A769" s="148" t="s">
        <v>650</v>
      </c>
      <c r="B769" s="149">
        <v>9</v>
      </c>
      <c r="C769" s="149">
        <v>0</v>
      </c>
      <c r="D769" s="154" t="e">
        <f t="shared" si="12"/>
        <v>#DIV/0!</v>
      </c>
    </row>
    <row r="770" spans="1:4" ht="16.5" customHeight="1">
      <c r="A770" s="148" t="s">
        <v>651</v>
      </c>
      <c r="B770" s="149">
        <v>2661</v>
      </c>
      <c r="C770" s="149">
        <v>2590</v>
      </c>
      <c r="D770" s="154">
        <f t="shared" si="12"/>
        <v>102.74131274131275</v>
      </c>
    </row>
    <row r="771" spans="1:4" ht="16.5" customHeight="1">
      <c r="A771" s="148" t="s">
        <v>652</v>
      </c>
      <c r="B771" s="149">
        <v>0</v>
      </c>
      <c r="C771" s="149">
        <v>0</v>
      </c>
      <c r="D771" s="154" t="e">
        <f t="shared" si="12"/>
        <v>#DIV/0!</v>
      </c>
    </row>
    <row r="772" spans="1:4" ht="16.5" customHeight="1">
      <c r="A772" s="148" t="s">
        <v>653</v>
      </c>
      <c r="B772" s="149">
        <v>0</v>
      </c>
      <c r="C772" s="149">
        <v>0</v>
      </c>
      <c r="D772" s="154" t="e">
        <f t="shared" si="12"/>
        <v>#DIV/0!</v>
      </c>
    </row>
    <row r="773" spans="1:4" ht="16.5" customHeight="1">
      <c r="A773" s="148" t="s">
        <v>654</v>
      </c>
      <c r="B773" s="149">
        <v>28389</v>
      </c>
      <c r="C773" s="149">
        <v>19913</v>
      </c>
      <c r="D773" s="154">
        <f t="shared" si="12"/>
        <v>142.56515843921056</v>
      </c>
    </row>
    <row r="774" spans="1:4" ht="16.5" customHeight="1">
      <c r="A774" s="148" t="s">
        <v>655</v>
      </c>
      <c r="B774" s="149">
        <v>23660</v>
      </c>
      <c r="C774" s="149">
        <f>SUM(C775:C779)</f>
        <v>19470</v>
      </c>
      <c r="D774" s="154">
        <f t="shared" si="12"/>
        <v>121.52028762198255</v>
      </c>
    </row>
    <row r="775" spans="1:4" ht="16.5" customHeight="1">
      <c r="A775" s="148" t="s">
        <v>656</v>
      </c>
      <c r="B775" s="149">
        <v>1232</v>
      </c>
      <c r="C775" s="149">
        <v>2055</v>
      </c>
      <c r="D775" s="154">
        <f t="shared" si="12"/>
        <v>59.95133819951338</v>
      </c>
    </row>
    <row r="776" spans="1:4" ht="16.5" customHeight="1">
      <c r="A776" s="148" t="s">
        <v>657</v>
      </c>
      <c r="B776" s="149">
        <v>21300</v>
      </c>
      <c r="C776" s="149">
        <v>16328</v>
      </c>
      <c r="D776" s="154">
        <f t="shared" si="12"/>
        <v>130.45075943165114</v>
      </c>
    </row>
    <row r="777" spans="1:4" ht="16.5" customHeight="1">
      <c r="A777" s="148" t="s">
        <v>658</v>
      </c>
      <c r="B777" s="149">
        <v>129</v>
      </c>
      <c r="C777" s="149">
        <v>332</v>
      </c>
      <c r="D777" s="154">
        <f t="shared" si="12"/>
        <v>38.855421686746986</v>
      </c>
    </row>
    <row r="778" spans="1:4" ht="16.5" customHeight="1">
      <c r="A778" s="148" t="s">
        <v>659</v>
      </c>
      <c r="B778" s="149">
        <v>0</v>
      </c>
      <c r="C778" s="149">
        <v>0</v>
      </c>
      <c r="D778" s="154" t="e">
        <f t="shared" si="12"/>
        <v>#DIV/0!</v>
      </c>
    </row>
    <row r="779" spans="1:4" ht="16.5" customHeight="1">
      <c r="A779" s="148" t="s">
        <v>660</v>
      </c>
      <c r="B779" s="149">
        <v>999</v>
      </c>
      <c r="C779" s="149">
        <v>755</v>
      </c>
      <c r="D779" s="154">
        <f t="shared" si="12"/>
        <v>132.31788079470198</v>
      </c>
    </row>
    <row r="780" spans="1:4" ht="16.5" customHeight="1">
      <c r="A780" s="148" t="s">
        <v>661</v>
      </c>
      <c r="B780" s="149">
        <v>2316</v>
      </c>
      <c r="C780" s="149">
        <f>SUM(C781:C786)</f>
        <v>3301</v>
      </c>
      <c r="D780" s="154">
        <f t="shared" si="12"/>
        <v>70.16055740684641</v>
      </c>
    </row>
    <row r="781" spans="1:4" ht="16.5" customHeight="1">
      <c r="A781" s="148" t="s">
        <v>662</v>
      </c>
      <c r="B781" s="149">
        <v>163</v>
      </c>
      <c r="C781" s="149">
        <v>2712</v>
      </c>
      <c r="D781" s="154">
        <f t="shared" si="12"/>
        <v>6.010324483775811</v>
      </c>
    </row>
    <row r="782" spans="1:4" ht="16.5" customHeight="1">
      <c r="A782" s="148" t="s">
        <v>663</v>
      </c>
      <c r="B782" s="149">
        <v>0</v>
      </c>
      <c r="C782" s="149"/>
      <c r="D782" s="154" t="e">
        <f t="shared" si="12"/>
        <v>#DIV/0!</v>
      </c>
    </row>
    <row r="783" spans="1:4" ht="16.5" customHeight="1">
      <c r="A783" s="148" t="s">
        <v>664</v>
      </c>
      <c r="B783" s="149">
        <v>0</v>
      </c>
      <c r="C783" s="149"/>
      <c r="D783" s="154" t="e">
        <f t="shared" si="12"/>
        <v>#DIV/0!</v>
      </c>
    </row>
    <row r="784" spans="1:4" ht="16.5" customHeight="1">
      <c r="A784" s="148" t="s">
        <v>665</v>
      </c>
      <c r="B784" s="149">
        <v>0</v>
      </c>
      <c r="C784" s="149"/>
      <c r="D784" s="154" t="e">
        <f t="shared" si="12"/>
        <v>#DIV/0!</v>
      </c>
    </row>
    <row r="785" spans="1:4" ht="16.5" customHeight="1">
      <c r="A785" s="148" t="s">
        <v>666</v>
      </c>
      <c r="B785" s="149">
        <v>1644</v>
      </c>
      <c r="C785" s="149">
        <v>376</v>
      </c>
      <c r="D785" s="154">
        <f t="shared" si="12"/>
        <v>437.2340425531915</v>
      </c>
    </row>
    <row r="786" spans="1:4" ht="16.5" customHeight="1">
      <c r="A786" s="148" t="s">
        <v>667</v>
      </c>
      <c r="B786" s="149">
        <v>509</v>
      </c>
      <c r="C786" s="149">
        <v>213</v>
      </c>
      <c r="D786" s="154">
        <f t="shared" si="12"/>
        <v>238.96713615023475</v>
      </c>
    </row>
    <row r="787" spans="1:4" ht="16.5" customHeight="1">
      <c r="A787" s="148" t="s">
        <v>668</v>
      </c>
      <c r="B787" s="149">
        <v>3238</v>
      </c>
      <c r="C787" s="149">
        <f>SUM(C788:C792)</f>
        <v>6383</v>
      </c>
      <c r="D787" s="154">
        <f t="shared" si="12"/>
        <v>50.72849757167476</v>
      </c>
    </row>
    <row r="788" spans="1:4" ht="16.5" customHeight="1">
      <c r="A788" s="148" t="s">
        <v>669</v>
      </c>
      <c r="B788" s="149">
        <v>2803</v>
      </c>
      <c r="C788" s="149">
        <v>5615</v>
      </c>
      <c r="D788" s="154">
        <f t="shared" si="12"/>
        <v>49.91985752448797</v>
      </c>
    </row>
    <row r="789" spans="1:4" ht="16.5" customHeight="1">
      <c r="A789" s="148" t="s">
        <v>670</v>
      </c>
      <c r="B789" s="149">
        <v>0</v>
      </c>
      <c r="C789" s="149">
        <v>0</v>
      </c>
      <c r="D789" s="154" t="e">
        <f t="shared" si="12"/>
        <v>#DIV/0!</v>
      </c>
    </row>
    <row r="790" spans="1:4" ht="16.5" customHeight="1">
      <c r="A790" s="148" t="s">
        <v>671</v>
      </c>
      <c r="B790" s="149">
        <v>0</v>
      </c>
      <c r="C790" s="149">
        <v>0</v>
      </c>
      <c r="D790" s="154" t="e">
        <f t="shared" si="12"/>
        <v>#DIV/0!</v>
      </c>
    </row>
    <row r="791" spans="1:4" ht="16.5" customHeight="1">
      <c r="A791" s="148" t="s">
        <v>672</v>
      </c>
      <c r="B791" s="149">
        <v>0</v>
      </c>
      <c r="C791" s="149">
        <v>75</v>
      </c>
      <c r="D791" s="154">
        <f t="shared" si="12"/>
        <v>0</v>
      </c>
    </row>
    <row r="792" spans="1:4" ht="16.5" customHeight="1">
      <c r="A792" s="148" t="s">
        <v>673</v>
      </c>
      <c r="B792" s="149">
        <v>435</v>
      </c>
      <c r="C792" s="149">
        <v>693</v>
      </c>
      <c r="D792" s="154">
        <f t="shared" si="12"/>
        <v>62.77056277056276</v>
      </c>
    </row>
    <row r="793" spans="1:4" ht="16.5" customHeight="1">
      <c r="A793" s="148" t="s">
        <v>674</v>
      </c>
      <c r="B793" s="149">
        <v>888</v>
      </c>
      <c r="C793" s="149">
        <f>SUM(C794:C795)</f>
        <v>3062</v>
      </c>
      <c r="D793" s="154">
        <f t="shared" si="12"/>
        <v>29.000653167864144</v>
      </c>
    </row>
    <row r="794" spans="1:4" ht="16.5" customHeight="1">
      <c r="A794" s="148" t="s">
        <v>675</v>
      </c>
      <c r="B794" s="149">
        <v>0</v>
      </c>
      <c r="C794" s="149">
        <v>0</v>
      </c>
      <c r="D794" s="154" t="e">
        <f aca="true" t="shared" si="13" ref="D794:D857">B794/C794*100</f>
        <v>#DIV/0!</v>
      </c>
    </row>
    <row r="795" spans="1:4" ht="16.5" customHeight="1">
      <c r="A795" s="148" t="s">
        <v>676</v>
      </c>
      <c r="B795" s="149">
        <v>888</v>
      </c>
      <c r="C795" s="149">
        <v>3062</v>
      </c>
      <c r="D795" s="154">
        <f t="shared" si="13"/>
        <v>29.000653167864144</v>
      </c>
    </row>
    <row r="796" spans="1:4" ht="16.5" customHeight="1">
      <c r="A796" s="148" t="s">
        <v>677</v>
      </c>
      <c r="B796" s="149">
        <v>0</v>
      </c>
      <c r="C796" s="149">
        <f>SUM(C797:C798)</f>
        <v>0</v>
      </c>
      <c r="D796" s="154" t="e">
        <f t="shared" si="13"/>
        <v>#DIV/0!</v>
      </c>
    </row>
    <row r="797" spans="1:4" ht="16.5" customHeight="1">
      <c r="A797" s="148" t="s">
        <v>678</v>
      </c>
      <c r="B797" s="149">
        <v>0</v>
      </c>
      <c r="C797" s="149">
        <v>0</v>
      </c>
      <c r="D797" s="154" t="e">
        <f t="shared" si="13"/>
        <v>#DIV/0!</v>
      </c>
    </row>
    <row r="798" spans="1:4" ht="16.5" customHeight="1">
      <c r="A798" s="148" t="s">
        <v>679</v>
      </c>
      <c r="B798" s="149">
        <v>0</v>
      </c>
      <c r="C798" s="149">
        <v>0</v>
      </c>
      <c r="D798" s="154" t="e">
        <f t="shared" si="13"/>
        <v>#DIV/0!</v>
      </c>
    </row>
    <row r="799" spans="1:4" ht="16.5" customHeight="1">
      <c r="A799" s="148" t="s">
        <v>680</v>
      </c>
      <c r="B799" s="149">
        <v>0</v>
      </c>
      <c r="C799" s="149">
        <f>C800</f>
        <v>0</v>
      </c>
      <c r="D799" s="154" t="e">
        <f t="shared" si="13"/>
        <v>#DIV/0!</v>
      </c>
    </row>
    <row r="800" spans="1:4" ht="16.5" customHeight="1">
      <c r="A800" s="148" t="s">
        <v>681</v>
      </c>
      <c r="B800" s="149">
        <v>0</v>
      </c>
      <c r="C800" s="149">
        <v>0</v>
      </c>
      <c r="D800" s="154" t="e">
        <f t="shared" si="13"/>
        <v>#DIV/0!</v>
      </c>
    </row>
    <row r="801" spans="1:4" ht="16.5" customHeight="1">
      <c r="A801" s="148" t="s">
        <v>682</v>
      </c>
      <c r="B801" s="149">
        <v>103</v>
      </c>
      <c r="C801" s="149">
        <f>C802</f>
        <v>135</v>
      </c>
      <c r="D801" s="154">
        <f t="shared" si="13"/>
        <v>76.29629629629629</v>
      </c>
    </row>
    <row r="802" spans="1:4" ht="16.5" customHeight="1">
      <c r="A802" s="148" t="s">
        <v>683</v>
      </c>
      <c r="B802" s="149">
        <v>103</v>
      </c>
      <c r="C802" s="149">
        <v>135</v>
      </c>
      <c r="D802" s="154">
        <f t="shared" si="13"/>
        <v>76.29629629629629</v>
      </c>
    </row>
    <row r="803" spans="1:4" ht="16.5" customHeight="1">
      <c r="A803" s="148" t="s">
        <v>684</v>
      </c>
      <c r="B803" s="149">
        <v>1613</v>
      </c>
      <c r="C803" s="149">
        <f>SUM(C804:C808)</f>
        <v>2331</v>
      </c>
      <c r="D803" s="154">
        <f t="shared" si="13"/>
        <v>69.1977691977692</v>
      </c>
    </row>
    <row r="804" spans="1:4" ht="16.5" customHeight="1">
      <c r="A804" s="148" t="s">
        <v>685</v>
      </c>
      <c r="B804" s="149">
        <v>149</v>
      </c>
      <c r="C804" s="149">
        <v>136</v>
      </c>
      <c r="D804" s="154">
        <f t="shared" si="13"/>
        <v>109.55882352941177</v>
      </c>
    </row>
    <row r="805" spans="1:4" ht="16.5" customHeight="1">
      <c r="A805" s="148" t="s">
        <v>686</v>
      </c>
      <c r="B805" s="149">
        <v>51</v>
      </c>
      <c r="C805" s="149">
        <v>64</v>
      </c>
      <c r="D805" s="154">
        <f t="shared" si="13"/>
        <v>79.6875</v>
      </c>
    </row>
    <row r="806" spans="1:4" ht="16.5" customHeight="1">
      <c r="A806" s="148" t="s">
        <v>687</v>
      </c>
      <c r="B806" s="149">
        <v>118</v>
      </c>
      <c r="C806" s="149">
        <v>815</v>
      </c>
      <c r="D806" s="154">
        <f t="shared" si="13"/>
        <v>14.478527607361963</v>
      </c>
    </row>
    <row r="807" spans="1:4" ht="16.5" customHeight="1">
      <c r="A807" s="148" t="s">
        <v>688</v>
      </c>
      <c r="B807" s="149">
        <v>0</v>
      </c>
      <c r="C807" s="149">
        <v>0</v>
      </c>
      <c r="D807" s="154" t="e">
        <f t="shared" si="13"/>
        <v>#DIV/0!</v>
      </c>
    </row>
    <row r="808" spans="1:4" ht="16.5" customHeight="1">
      <c r="A808" s="148" t="s">
        <v>689</v>
      </c>
      <c r="B808" s="149">
        <v>1295</v>
      </c>
      <c r="C808" s="149">
        <v>1316</v>
      </c>
      <c r="D808" s="154">
        <f t="shared" si="13"/>
        <v>98.40425531914893</v>
      </c>
    </row>
    <row r="809" spans="1:4" ht="16.5" customHeight="1">
      <c r="A809" s="148" t="s">
        <v>690</v>
      </c>
      <c r="B809" s="149">
        <v>2546</v>
      </c>
      <c r="C809" s="149">
        <f>C810</f>
        <v>1314</v>
      </c>
      <c r="D809" s="154">
        <f t="shared" si="13"/>
        <v>193.75951293759513</v>
      </c>
    </row>
    <row r="810" spans="1:4" ht="16.5" customHeight="1">
      <c r="A810" s="148" t="s">
        <v>691</v>
      </c>
      <c r="B810" s="149">
        <v>2546</v>
      </c>
      <c r="C810" s="149">
        <v>1314</v>
      </c>
      <c r="D810" s="154">
        <f t="shared" si="13"/>
        <v>193.75951293759513</v>
      </c>
    </row>
    <row r="811" spans="1:4" ht="16.5" customHeight="1">
      <c r="A811" s="148" t="s">
        <v>692</v>
      </c>
      <c r="B811" s="149">
        <v>0</v>
      </c>
      <c r="C811" s="149">
        <f>C812</f>
        <v>0</v>
      </c>
      <c r="D811" s="154" t="e">
        <f t="shared" si="13"/>
        <v>#DIV/0!</v>
      </c>
    </row>
    <row r="812" spans="1:4" ht="16.5" customHeight="1">
      <c r="A812" s="148" t="s">
        <v>693</v>
      </c>
      <c r="B812" s="149">
        <v>0</v>
      </c>
      <c r="C812" s="149">
        <v>0</v>
      </c>
      <c r="D812" s="154" t="e">
        <f t="shared" si="13"/>
        <v>#DIV/0!</v>
      </c>
    </row>
    <row r="813" spans="1:4" ht="16.5" customHeight="1">
      <c r="A813" s="148" t="s">
        <v>694</v>
      </c>
      <c r="B813" s="149">
        <v>2473</v>
      </c>
      <c r="C813" s="149">
        <f>SUM(C814:C827)</f>
        <v>1685</v>
      </c>
      <c r="D813" s="154">
        <f t="shared" si="13"/>
        <v>146.76557863501483</v>
      </c>
    </row>
    <row r="814" spans="1:4" ht="16.5" customHeight="1">
      <c r="A814" s="148" t="s">
        <v>93</v>
      </c>
      <c r="B814" s="149">
        <v>129</v>
      </c>
      <c r="C814" s="149">
        <v>195</v>
      </c>
      <c r="D814" s="154">
        <f t="shared" si="13"/>
        <v>66.15384615384615</v>
      </c>
    </row>
    <row r="815" spans="1:4" ht="16.5" customHeight="1">
      <c r="A815" s="148" t="s">
        <v>94</v>
      </c>
      <c r="B815" s="149">
        <v>80</v>
      </c>
      <c r="C815" s="149">
        <v>27</v>
      </c>
      <c r="D815" s="154">
        <f t="shared" si="13"/>
        <v>296.2962962962963</v>
      </c>
    </row>
    <row r="816" spans="1:4" ht="16.5" customHeight="1">
      <c r="A816" s="148" t="s">
        <v>95</v>
      </c>
      <c r="B816" s="149">
        <v>0</v>
      </c>
      <c r="C816" s="149">
        <v>0</v>
      </c>
      <c r="D816" s="154" t="e">
        <f t="shared" si="13"/>
        <v>#DIV/0!</v>
      </c>
    </row>
    <row r="817" spans="1:4" ht="16.5" customHeight="1">
      <c r="A817" s="148" t="s">
        <v>695</v>
      </c>
      <c r="B817" s="149">
        <v>0</v>
      </c>
      <c r="C817" s="149">
        <v>0</v>
      </c>
      <c r="D817" s="154" t="e">
        <f t="shared" si="13"/>
        <v>#DIV/0!</v>
      </c>
    </row>
    <row r="818" spans="1:4" ht="16.5" customHeight="1">
      <c r="A818" s="148" t="s">
        <v>696</v>
      </c>
      <c r="B818" s="149">
        <v>0</v>
      </c>
      <c r="C818" s="149">
        <v>0</v>
      </c>
      <c r="D818" s="154" t="e">
        <f t="shared" si="13"/>
        <v>#DIV/0!</v>
      </c>
    </row>
    <row r="819" spans="1:4" ht="16.5" customHeight="1">
      <c r="A819" s="148" t="s">
        <v>697</v>
      </c>
      <c r="B819" s="149">
        <v>0</v>
      </c>
      <c r="C819" s="149">
        <v>0</v>
      </c>
      <c r="D819" s="154" t="e">
        <f t="shared" si="13"/>
        <v>#DIV/0!</v>
      </c>
    </row>
    <row r="820" spans="1:4" ht="16.5" customHeight="1">
      <c r="A820" s="148" t="s">
        <v>698</v>
      </c>
      <c r="B820" s="149">
        <v>1077</v>
      </c>
      <c r="C820" s="149">
        <v>797</v>
      </c>
      <c r="D820" s="154">
        <f t="shared" si="13"/>
        <v>135.13174404015055</v>
      </c>
    </row>
    <row r="821" spans="1:4" ht="16.5" customHeight="1">
      <c r="A821" s="148" t="s">
        <v>699</v>
      </c>
      <c r="B821" s="149">
        <v>0</v>
      </c>
      <c r="C821" s="149">
        <v>0</v>
      </c>
      <c r="D821" s="154" t="e">
        <f t="shared" si="13"/>
        <v>#DIV/0!</v>
      </c>
    </row>
    <row r="822" spans="1:4" ht="16.5" customHeight="1">
      <c r="A822" s="148" t="s">
        <v>700</v>
      </c>
      <c r="B822" s="149">
        <v>0</v>
      </c>
      <c r="C822" s="149">
        <v>0</v>
      </c>
      <c r="D822" s="154" t="e">
        <f t="shared" si="13"/>
        <v>#DIV/0!</v>
      </c>
    </row>
    <row r="823" spans="1:4" ht="16.5" customHeight="1">
      <c r="A823" s="148" t="s">
        <v>701</v>
      </c>
      <c r="B823" s="149">
        <v>0</v>
      </c>
      <c r="C823" s="149">
        <v>0</v>
      </c>
      <c r="D823" s="154" t="e">
        <f t="shared" si="13"/>
        <v>#DIV/0!</v>
      </c>
    </row>
    <row r="824" spans="1:4" ht="16.5" customHeight="1">
      <c r="A824" s="148" t="s">
        <v>134</v>
      </c>
      <c r="B824" s="149">
        <v>0</v>
      </c>
      <c r="C824" s="149">
        <v>0</v>
      </c>
      <c r="D824" s="154" t="e">
        <f t="shared" si="13"/>
        <v>#DIV/0!</v>
      </c>
    </row>
    <row r="825" spans="1:4" ht="16.5" customHeight="1">
      <c r="A825" s="148" t="s">
        <v>702</v>
      </c>
      <c r="B825" s="149">
        <v>547</v>
      </c>
      <c r="C825" s="149">
        <v>635</v>
      </c>
      <c r="D825" s="154">
        <f t="shared" si="13"/>
        <v>86.14173228346456</v>
      </c>
    </row>
    <row r="826" spans="1:4" ht="16.5" customHeight="1">
      <c r="A826" s="148" t="s">
        <v>102</v>
      </c>
      <c r="B826" s="149">
        <v>0</v>
      </c>
      <c r="C826" s="149">
        <v>0</v>
      </c>
      <c r="D826" s="154" t="e">
        <f t="shared" si="13"/>
        <v>#DIV/0!</v>
      </c>
    </row>
    <row r="827" spans="1:4" ht="16.5" customHeight="1">
      <c r="A827" s="148" t="s">
        <v>703</v>
      </c>
      <c r="B827" s="149">
        <v>640</v>
      </c>
      <c r="C827" s="149">
        <v>31</v>
      </c>
      <c r="D827" s="154">
        <f t="shared" si="13"/>
        <v>2064.516129032258</v>
      </c>
    </row>
    <row r="828" spans="1:4" ht="16.5" customHeight="1">
      <c r="A828" s="148" t="s">
        <v>704</v>
      </c>
      <c r="B828" s="149">
        <v>14107</v>
      </c>
      <c r="C828" s="149">
        <f>C829</f>
        <v>4717</v>
      </c>
      <c r="D828" s="154">
        <f t="shared" si="13"/>
        <v>299.0672037311851</v>
      </c>
    </row>
    <row r="829" spans="1:4" ht="16.5" customHeight="1">
      <c r="A829" s="148" t="s">
        <v>705</v>
      </c>
      <c r="B829" s="149">
        <v>14107</v>
      </c>
      <c r="C829" s="149">
        <v>4717</v>
      </c>
      <c r="D829" s="154">
        <f t="shared" si="13"/>
        <v>299.0672037311851</v>
      </c>
    </row>
    <row r="830" spans="1:4" ht="16.5" customHeight="1">
      <c r="A830" s="148" t="s">
        <v>706</v>
      </c>
      <c r="B830" s="149">
        <f>SUM(B831,B842,B844,B847,B849,B851)</f>
        <v>440211</v>
      </c>
      <c r="C830" s="149">
        <f>SUM(C831,C842,C844,C847,C849,C851)</f>
        <v>278367</v>
      </c>
      <c r="D830" s="154">
        <f t="shared" si="13"/>
        <v>158.14051234521332</v>
      </c>
    </row>
    <row r="831" spans="1:4" ht="16.5" customHeight="1">
      <c r="A831" s="148" t="s">
        <v>707</v>
      </c>
      <c r="B831" s="149">
        <v>126227</v>
      </c>
      <c r="C831" s="149">
        <f>SUM(C832:C841)</f>
        <v>59339</v>
      </c>
      <c r="D831" s="154">
        <f t="shared" si="13"/>
        <v>212.7218187027082</v>
      </c>
    </row>
    <row r="832" spans="1:4" ht="16.5" customHeight="1">
      <c r="A832" s="148" t="s">
        <v>93</v>
      </c>
      <c r="B832" s="149">
        <v>24029</v>
      </c>
      <c r="C832" s="149">
        <v>19670</v>
      </c>
      <c r="D832" s="154">
        <f t="shared" si="13"/>
        <v>122.1606507371632</v>
      </c>
    </row>
    <row r="833" spans="1:4" ht="16.5" customHeight="1">
      <c r="A833" s="148" t="s">
        <v>94</v>
      </c>
      <c r="B833" s="149">
        <v>5010</v>
      </c>
      <c r="C833" s="149">
        <v>6698</v>
      </c>
      <c r="D833" s="154">
        <f t="shared" si="13"/>
        <v>74.7984472977008</v>
      </c>
    </row>
    <row r="834" spans="1:4" ht="16.5" customHeight="1">
      <c r="A834" s="148" t="s">
        <v>95</v>
      </c>
      <c r="B834" s="149">
        <v>214</v>
      </c>
      <c r="C834" s="149">
        <v>40</v>
      </c>
      <c r="D834" s="154">
        <f t="shared" si="13"/>
        <v>535</v>
      </c>
    </row>
    <row r="835" spans="1:4" ht="16.5" customHeight="1">
      <c r="A835" s="148" t="s">
        <v>708</v>
      </c>
      <c r="B835" s="149">
        <v>16964</v>
      </c>
      <c r="C835" s="149">
        <v>14704</v>
      </c>
      <c r="D835" s="154">
        <f t="shared" si="13"/>
        <v>115.36996735582154</v>
      </c>
    </row>
    <row r="836" spans="1:4" ht="16.5" customHeight="1">
      <c r="A836" s="148" t="s">
        <v>709</v>
      </c>
      <c r="B836" s="149">
        <v>118</v>
      </c>
      <c r="C836" s="149">
        <v>359</v>
      </c>
      <c r="D836" s="154">
        <f t="shared" si="13"/>
        <v>32.86908077994429</v>
      </c>
    </row>
    <row r="837" spans="1:4" ht="16.5" customHeight="1">
      <c r="A837" s="148" t="s">
        <v>710</v>
      </c>
      <c r="B837" s="149">
        <v>1617</v>
      </c>
      <c r="C837" s="149">
        <v>1359</v>
      </c>
      <c r="D837" s="154">
        <f t="shared" si="13"/>
        <v>118.98454746136866</v>
      </c>
    </row>
    <row r="838" spans="1:4" ht="16.5" customHeight="1">
      <c r="A838" s="148" t="s">
        <v>711</v>
      </c>
      <c r="B838" s="149">
        <v>2591</v>
      </c>
      <c r="C838" s="149">
        <v>3072</v>
      </c>
      <c r="D838" s="154">
        <f t="shared" si="13"/>
        <v>84.34244791666666</v>
      </c>
    </row>
    <row r="839" spans="1:4" ht="16.5" customHeight="1">
      <c r="A839" s="148" t="s">
        <v>712</v>
      </c>
      <c r="B839" s="149">
        <v>1353</v>
      </c>
      <c r="C839" s="149">
        <v>1274</v>
      </c>
      <c r="D839" s="154">
        <f t="shared" si="13"/>
        <v>106.20094191522762</v>
      </c>
    </row>
    <row r="840" spans="1:4" ht="16.5" customHeight="1">
      <c r="A840" s="148" t="s">
        <v>713</v>
      </c>
      <c r="B840" s="149">
        <v>0</v>
      </c>
      <c r="C840" s="149">
        <v>0</v>
      </c>
      <c r="D840" s="154" t="e">
        <f t="shared" si="13"/>
        <v>#DIV/0!</v>
      </c>
    </row>
    <row r="841" spans="1:4" ht="16.5" customHeight="1">
      <c r="A841" s="148" t="s">
        <v>714</v>
      </c>
      <c r="B841" s="149">
        <v>74331</v>
      </c>
      <c r="C841" s="149">
        <v>12163</v>
      </c>
      <c r="D841" s="154">
        <f t="shared" si="13"/>
        <v>611.1239003535312</v>
      </c>
    </row>
    <row r="842" spans="1:4" ht="16.5" customHeight="1">
      <c r="A842" s="148" t="s">
        <v>715</v>
      </c>
      <c r="B842" s="149">
        <v>14440</v>
      </c>
      <c r="C842" s="149">
        <f>C843</f>
        <v>9107</v>
      </c>
      <c r="D842" s="154">
        <f t="shared" si="13"/>
        <v>158.55934995058746</v>
      </c>
    </row>
    <row r="843" spans="1:4" ht="16.5" customHeight="1">
      <c r="A843" s="148" t="s">
        <v>716</v>
      </c>
      <c r="B843" s="149">
        <v>14440</v>
      </c>
      <c r="C843" s="149">
        <v>9107</v>
      </c>
      <c r="D843" s="154">
        <f t="shared" si="13"/>
        <v>158.55934995058746</v>
      </c>
    </row>
    <row r="844" spans="1:4" ht="16.5" customHeight="1">
      <c r="A844" s="148" t="s">
        <v>717</v>
      </c>
      <c r="B844" s="149">
        <v>115400</v>
      </c>
      <c r="C844" s="149">
        <f>SUM(C845:C846)</f>
        <v>78348</v>
      </c>
      <c r="D844" s="154">
        <f t="shared" si="13"/>
        <v>147.29157093990912</v>
      </c>
    </row>
    <row r="845" spans="1:4" ht="16.5" customHeight="1">
      <c r="A845" s="148" t="s">
        <v>718</v>
      </c>
      <c r="B845" s="149">
        <v>39314</v>
      </c>
      <c r="C845" s="149">
        <v>9692</v>
      </c>
      <c r="D845" s="154">
        <f t="shared" si="13"/>
        <v>405.63351217498973</v>
      </c>
    </row>
    <row r="846" spans="1:4" ht="16.5" customHeight="1">
      <c r="A846" s="148" t="s">
        <v>719</v>
      </c>
      <c r="B846" s="149">
        <v>76086</v>
      </c>
      <c r="C846" s="149">
        <v>68656</v>
      </c>
      <c r="D846" s="154">
        <f t="shared" si="13"/>
        <v>110.8220694476812</v>
      </c>
    </row>
    <row r="847" spans="1:4" ht="16.5" customHeight="1">
      <c r="A847" s="148" t="s">
        <v>720</v>
      </c>
      <c r="B847" s="149">
        <v>35417</v>
      </c>
      <c r="C847" s="149">
        <f aca="true" t="shared" si="14" ref="C847:C851">C848</f>
        <v>29990</v>
      </c>
      <c r="D847" s="154">
        <f t="shared" si="13"/>
        <v>118.09603201067023</v>
      </c>
    </row>
    <row r="848" spans="1:4" ht="16.5" customHeight="1">
      <c r="A848" s="148" t="s">
        <v>721</v>
      </c>
      <c r="B848" s="149">
        <v>35417</v>
      </c>
      <c r="C848" s="149">
        <v>29990</v>
      </c>
      <c r="D848" s="154">
        <f t="shared" si="13"/>
        <v>118.09603201067023</v>
      </c>
    </row>
    <row r="849" spans="1:4" ht="16.5" customHeight="1">
      <c r="A849" s="148" t="s">
        <v>722</v>
      </c>
      <c r="B849" s="149">
        <v>1575</v>
      </c>
      <c r="C849" s="149">
        <f t="shared" si="14"/>
        <v>1668</v>
      </c>
      <c r="D849" s="154">
        <f t="shared" si="13"/>
        <v>94.42446043165468</v>
      </c>
    </row>
    <row r="850" spans="1:4" ht="16.5" customHeight="1">
      <c r="A850" s="148" t="s">
        <v>723</v>
      </c>
      <c r="B850" s="149">
        <v>1575</v>
      </c>
      <c r="C850" s="149">
        <v>1668</v>
      </c>
      <c r="D850" s="154">
        <f t="shared" si="13"/>
        <v>94.42446043165468</v>
      </c>
    </row>
    <row r="851" spans="1:4" ht="16.5" customHeight="1">
      <c r="A851" s="148" t="s">
        <v>724</v>
      </c>
      <c r="B851" s="149">
        <v>147152</v>
      </c>
      <c r="C851" s="149">
        <f t="shared" si="14"/>
        <v>99915</v>
      </c>
      <c r="D851" s="154">
        <f t="shared" si="13"/>
        <v>147.2771856077666</v>
      </c>
    </row>
    <row r="852" spans="1:4" ht="16.5" customHeight="1">
      <c r="A852" s="148" t="s">
        <v>725</v>
      </c>
      <c r="B852" s="149">
        <v>147152</v>
      </c>
      <c r="C852" s="149">
        <v>99915</v>
      </c>
      <c r="D852" s="154">
        <f t="shared" si="13"/>
        <v>147.2771856077666</v>
      </c>
    </row>
    <row r="853" spans="1:4" ht="16.5" customHeight="1">
      <c r="A853" s="148" t="s">
        <v>726</v>
      </c>
      <c r="B853" s="149">
        <v>918641</v>
      </c>
      <c r="C853" s="149">
        <f>C854+C879+C904+C930+C941+C952+C958+C965+C972+C975</f>
        <v>919948</v>
      </c>
      <c r="D853" s="154">
        <f t="shared" si="13"/>
        <v>99.85792675238166</v>
      </c>
    </row>
    <row r="854" spans="1:4" ht="16.5" customHeight="1">
      <c r="A854" s="148" t="s">
        <v>727</v>
      </c>
      <c r="B854" s="149">
        <v>198730</v>
      </c>
      <c r="C854" s="149">
        <f>SUM(C855:C878)</f>
        <v>194854</v>
      </c>
      <c r="D854" s="154">
        <f t="shared" si="13"/>
        <v>101.98918164369219</v>
      </c>
    </row>
    <row r="855" spans="1:4" ht="16.5" customHeight="1">
      <c r="A855" s="148" t="s">
        <v>93</v>
      </c>
      <c r="B855" s="149">
        <v>40047</v>
      </c>
      <c r="C855" s="149">
        <v>41555</v>
      </c>
      <c r="D855" s="154">
        <f t="shared" si="13"/>
        <v>96.37107447960534</v>
      </c>
    </row>
    <row r="856" spans="1:4" ht="16.5" customHeight="1">
      <c r="A856" s="148" t="s">
        <v>94</v>
      </c>
      <c r="B856" s="149">
        <v>3806</v>
      </c>
      <c r="C856" s="149">
        <v>4222</v>
      </c>
      <c r="D856" s="154">
        <f t="shared" si="13"/>
        <v>90.1468498342018</v>
      </c>
    </row>
    <row r="857" spans="1:4" ht="16.5" customHeight="1">
      <c r="A857" s="148" t="s">
        <v>95</v>
      </c>
      <c r="B857" s="149">
        <v>0</v>
      </c>
      <c r="C857" s="149">
        <v>32</v>
      </c>
      <c r="D857" s="154">
        <f t="shared" si="13"/>
        <v>0</v>
      </c>
    </row>
    <row r="858" spans="1:4" ht="16.5" customHeight="1">
      <c r="A858" s="148" t="s">
        <v>102</v>
      </c>
      <c r="B858" s="149">
        <v>8829</v>
      </c>
      <c r="C858" s="149">
        <v>8749</v>
      </c>
      <c r="D858" s="154">
        <f aca="true" t="shared" si="15" ref="D858:D921">B858/C858*100</f>
        <v>100.91439021602469</v>
      </c>
    </row>
    <row r="859" spans="1:4" ht="16.5" customHeight="1">
      <c r="A859" s="148" t="s">
        <v>728</v>
      </c>
      <c r="B859" s="149">
        <v>9</v>
      </c>
      <c r="C859" s="149">
        <v>4</v>
      </c>
      <c r="D859" s="154">
        <f t="shared" si="15"/>
        <v>225</v>
      </c>
    </row>
    <row r="860" spans="1:4" ht="16.5" customHeight="1">
      <c r="A860" s="148" t="s">
        <v>729</v>
      </c>
      <c r="B860" s="149">
        <v>3266</v>
      </c>
      <c r="C860" s="149">
        <v>3970</v>
      </c>
      <c r="D860" s="154">
        <f t="shared" si="15"/>
        <v>82.26700251889169</v>
      </c>
    </row>
    <row r="861" spans="1:4" ht="16.5" customHeight="1">
      <c r="A861" s="148" t="s">
        <v>730</v>
      </c>
      <c r="B861" s="149">
        <v>6806</v>
      </c>
      <c r="C861" s="149">
        <v>3780</v>
      </c>
      <c r="D861" s="154">
        <f t="shared" si="15"/>
        <v>180.05291005291005</v>
      </c>
    </row>
    <row r="862" spans="1:4" ht="16.5" customHeight="1">
      <c r="A862" s="148" t="s">
        <v>731</v>
      </c>
      <c r="B862" s="149">
        <v>653</v>
      </c>
      <c r="C862" s="149">
        <v>1164</v>
      </c>
      <c r="D862" s="154">
        <f t="shared" si="15"/>
        <v>56.09965635738832</v>
      </c>
    </row>
    <row r="863" spans="1:4" ht="16.5" customHeight="1">
      <c r="A863" s="148" t="s">
        <v>732</v>
      </c>
      <c r="B863" s="149">
        <v>295</v>
      </c>
      <c r="C863" s="149">
        <v>532</v>
      </c>
      <c r="D863" s="154">
        <f t="shared" si="15"/>
        <v>55.45112781954887</v>
      </c>
    </row>
    <row r="864" spans="1:4" ht="16.5" customHeight="1">
      <c r="A864" s="148" t="s">
        <v>733</v>
      </c>
      <c r="B864" s="149">
        <v>227</v>
      </c>
      <c r="C864" s="149">
        <v>565</v>
      </c>
      <c r="D864" s="154">
        <f t="shared" si="15"/>
        <v>40.176991150442475</v>
      </c>
    </row>
    <row r="865" spans="1:4" ht="16.5" customHeight="1">
      <c r="A865" s="148" t="s">
        <v>734</v>
      </c>
      <c r="B865" s="149">
        <v>237</v>
      </c>
      <c r="C865" s="149">
        <v>103</v>
      </c>
      <c r="D865" s="154">
        <f t="shared" si="15"/>
        <v>230.09708737864077</v>
      </c>
    </row>
    <row r="866" spans="1:4" ht="16.5" customHeight="1">
      <c r="A866" s="148" t="s">
        <v>735</v>
      </c>
      <c r="B866" s="149">
        <v>1</v>
      </c>
      <c r="C866" s="149">
        <v>28</v>
      </c>
      <c r="D866" s="154">
        <f t="shared" si="15"/>
        <v>3.571428571428571</v>
      </c>
    </row>
    <row r="867" spans="1:4" ht="16.5" customHeight="1">
      <c r="A867" s="148" t="s">
        <v>736</v>
      </c>
      <c r="B867" s="149">
        <v>642</v>
      </c>
      <c r="C867" s="149">
        <v>544</v>
      </c>
      <c r="D867" s="154">
        <f t="shared" si="15"/>
        <v>118.01470588235294</v>
      </c>
    </row>
    <row r="868" spans="1:4" ht="16.5" customHeight="1">
      <c r="A868" s="148" t="s">
        <v>737</v>
      </c>
      <c r="B868" s="149">
        <v>51</v>
      </c>
      <c r="C868" s="149">
        <v>50</v>
      </c>
      <c r="D868" s="154">
        <f t="shared" si="15"/>
        <v>102</v>
      </c>
    </row>
    <row r="869" spans="1:4" ht="16.5" customHeight="1">
      <c r="A869" s="148" t="s">
        <v>738</v>
      </c>
      <c r="B869" s="149">
        <v>50</v>
      </c>
      <c r="C869" s="149">
        <v>6</v>
      </c>
      <c r="D869" s="154">
        <f t="shared" si="15"/>
        <v>833.3333333333334</v>
      </c>
    </row>
    <row r="870" spans="1:4" ht="16.5" customHeight="1">
      <c r="A870" s="148" t="s">
        <v>739</v>
      </c>
      <c r="B870" s="149">
        <v>7181</v>
      </c>
      <c r="C870" s="149">
        <v>3417</v>
      </c>
      <c r="D870" s="154">
        <f t="shared" si="15"/>
        <v>210.15510681884692</v>
      </c>
    </row>
    <row r="871" spans="1:4" ht="16.5" customHeight="1">
      <c r="A871" s="148" t="s">
        <v>740</v>
      </c>
      <c r="B871" s="149">
        <v>2120</v>
      </c>
      <c r="C871" s="149">
        <v>2314</v>
      </c>
      <c r="D871" s="154">
        <f t="shared" si="15"/>
        <v>91.61624891961971</v>
      </c>
    </row>
    <row r="872" spans="1:4" ht="16.5" customHeight="1">
      <c r="A872" s="148" t="s">
        <v>741</v>
      </c>
      <c r="B872" s="149">
        <v>1456</v>
      </c>
      <c r="C872" s="149">
        <v>1480</v>
      </c>
      <c r="D872" s="154">
        <f t="shared" si="15"/>
        <v>98.37837837837839</v>
      </c>
    </row>
    <row r="873" spans="1:4" ht="16.5" customHeight="1">
      <c r="A873" s="148" t="s">
        <v>742</v>
      </c>
      <c r="B873" s="149">
        <v>8357</v>
      </c>
      <c r="C873" s="149">
        <v>3805</v>
      </c>
      <c r="D873" s="154">
        <f t="shared" si="15"/>
        <v>219.63206307490145</v>
      </c>
    </row>
    <row r="874" spans="1:4" ht="16.5" customHeight="1">
      <c r="A874" s="148" t="s">
        <v>743</v>
      </c>
      <c r="B874" s="149">
        <v>2308</v>
      </c>
      <c r="C874" s="149">
        <v>16802</v>
      </c>
      <c r="D874" s="154">
        <f t="shared" si="15"/>
        <v>13.736459945244613</v>
      </c>
    </row>
    <row r="875" spans="1:4" ht="16.5" customHeight="1">
      <c r="A875" s="148" t="s">
        <v>744</v>
      </c>
      <c r="B875" s="149">
        <v>2871</v>
      </c>
      <c r="C875" s="149">
        <v>3108</v>
      </c>
      <c r="D875" s="154">
        <f t="shared" si="15"/>
        <v>92.37451737451737</v>
      </c>
    </row>
    <row r="876" spans="1:4" ht="16.5" customHeight="1">
      <c r="A876" s="148" t="s">
        <v>745</v>
      </c>
      <c r="B876" s="149">
        <v>249</v>
      </c>
      <c r="C876" s="149">
        <v>128</v>
      </c>
      <c r="D876" s="154">
        <f t="shared" si="15"/>
        <v>194.53125</v>
      </c>
    </row>
    <row r="877" spans="1:4" ht="16.5" customHeight="1">
      <c r="A877" s="148" t="s">
        <v>746</v>
      </c>
      <c r="B877" s="149">
        <v>140</v>
      </c>
      <c r="C877" s="149">
        <v>186</v>
      </c>
      <c r="D877" s="154">
        <f t="shared" si="15"/>
        <v>75.26881720430107</v>
      </c>
    </row>
    <row r="878" spans="1:4" ht="16.5" customHeight="1">
      <c r="A878" s="148" t="s">
        <v>747</v>
      </c>
      <c r="B878" s="149">
        <v>109129</v>
      </c>
      <c r="C878" s="149">
        <v>98310</v>
      </c>
      <c r="D878" s="154">
        <f t="shared" si="15"/>
        <v>111.00498423354695</v>
      </c>
    </row>
    <row r="879" spans="1:4" ht="16.5" customHeight="1">
      <c r="A879" s="148" t="s">
        <v>748</v>
      </c>
      <c r="B879" s="149">
        <v>102184</v>
      </c>
      <c r="C879" s="149">
        <f>SUM(C880:C903)</f>
        <v>101305</v>
      </c>
      <c r="D879" s="154">
        <f t="shared" si="15"/>
        <v>100.86767681753122</v>
      </c>
    </row>
    <row r="880" spans="1:4" ht="16.5" customHeight="1">
      <c r="A880" s="148" t="s">
        <v>93</v>
      </c>
      <c r="B880" s="149">
        <v>30841</v>
      </c>
      <c r="C880" s="149">
        <v>30248</v>
      </c>
      <c r="D880" s="154">
        <f t="shared" si="15"/>
        <v>101.96046019571543</v>
      </c>
    </row>
    <row r="881" spans="1:4" ht="16.5" customHeight="1">
      <c r="A881" s="148" t="s">
        <v>94</v>
      </c>
      <c r="B881" s="149">
        <v>1407</v>
      </c>
      <c r="C881" s="149">
        <v>1980</v>
      </c>
      <c r="D881" s="154">
        <f t="shared" si="15"/>
        <v>71.06060606060606</v>
      </c>
    </row>
    <row r="882" spans="1:4" ht="16.5" customHeight="1">
      <c r="A882" s="148" t="s">
        <v>95</v>
      </c>
      <c r="B882" s="149">
        <v>0</v>
      </c>
      <c r="C882" s="149">
        <v>65</v>
      </c>
      <c r="D882" s="154">
        <f t="shared" si="15"/>
        <v>0</v>
      </c>
    </row>
    <row r="883" spans="1:4" ht="16.5" customHeight="1">
      <c r="A883" s="148" t="s">
        <v>749</v>
      </c>
      <c r="B883" s="149">
        <v>9430</v>
      </c>
      <c r="C883" s="149">
        <v>9231</v>
      </c>
      <c r="D883" s="154">
        <f t="shared" si="15"/>
        <v>102.15577943884738</v>
      </c>
    </row>
    <row r="884" spans="1:4" ht="16.5" customHeight="1">
      <c r="A884" s="148" t="s">
        <v>750</v>
      </c>
      <c r="B884" s="149">
        <v>11412</v>
      </c>
      <c r="C884" s="149">
        <v>16597</v>
      </c>
      <c r="D884" s="154">
        <f t="shared" si="15"/>
        <v>68.75941435199132</v>
      </c>
    </row>
    <row r="885" spans="1:4" ht="16.5" customHeight="1">
      <c r="A885" s="148" t="s">
        <v>751</v>
      </c>
      <c r="B885" s="149">
        <v>160</v>
      </c>
      <c r="C885" s="149">
        <v>450</v>
      </c>
      <c r="D885" s="154">
        <f t="shared" si="15"/>
        <v>35.55555555555556</v>
      </c>
    </row>
    <row r="886" spans="1:4" ht="16.5" customHeight="1">
      <c r="A886" s="148" t="s">
        <v>752</v>
      </c>
      <c r="B886" s="149">
        <v>2745</v>
      </c>
      <c r="C886" s="149">
        <v>1119</v>
      </c>
      <c r="D886" s="154">
        <f t="shared" si="15"/>
        <v>245.30831099195711</v>
      </c>
    </row>
    <row r="887" spans="1:4" ht="16.5" customHeight="1">
      <c r="A887" s="148" t="s">
        <v>753</v>
      </c>
      <c r="B887" s="149">
        <v>13230</v>
      </c>
      <c r="C887" s="149">
        <v>12696</v>
      </c>
      <c r="D887" s="154">
        <f t="shared" si="15"/>
        <v>104.20604914933837</v>
      </c>
    </row>
    <row r="888" spans="1:4" ht="16.5" customHeight="1">
      <c r="A888" s="148" t="s">
        <v>754</v>
      </c>
      <c r="B888" s="149">
        <v>399</v>
      </c>
      <c r="C888" s="149">
        <v>356</v>
      </c>
      <c r="D888" s="154">
        <f t="shared" si="15"/>
        <v>112.07865168539325</v>
      </c>
    </row>
    <row r="889" spans="1:4" ht="16.5" customHeight="1">
      <c r="A889" s="148" t="s">
        <v>755</v>
      </c>
      <c r="B889" s="149">
        <v>46</v>
      </c>
      <c r="C889" s="149">
        <v>454</v>
      </c>
      <c r="D889" s="154">
        <f t="shared" si="15"/>
        <v>10.13215859030837</v>
      </c>
    </row>
    <row r="890" spans="1:4" ht="16.5" customHeight="1">
      <c r="A890" s="148" t="s">
        <v>756</v>
      </c>
      <c r="B890" s="149">
        <v>1046</v>
      </c>
      <c r="C890" s="149">
        <v>1345</v>
      </c>
      <c r="D890" s="154">
        <f t="shared" si="15"/>
        <v>77.76951672862454</v>
      </c>
    </row>
    <row r="891" spans="1:4" ht="16.5" customHeight="1">
      <c r="A891" s="148" t="s">
        <v>757</v>
      </c>
      <c r="B891" s="149">
        <v>1703</v>
      </c>
      <c r="C891" s="149">
        <v>1648</v>
      </c>
      <c r="D891" s="154">
        <f t="shared" si="15"/>
        <v>103.3373786407767</v>
      </c>
    </row>
    <row r="892" spans="1:4" ht="16.5" customHeight="1">
      <c r="A892" s="148" t="s">
        <v>758</v>
      </c>
      <c r="B892" s="149">
        <v>0</v>
      </c>
      <c r="C892" s="149">
        <v>0</v>
      </c>
      <c r="D892" s="154" t="e">
        <f t="shared" si="15"/>
        <v>#DIV/0!</v>
      </c>
    </row>
    <row r="893" spans="1:4" ht="16.5" customHeight="1">
      <c r="A893" s="148" t="s">
        <v>759</v>
      </c>
      <c r="B893" s="149">
        <v>0</v>
      </c>
      <c r="C893" s="149"/>
      <c r="D893" s="154" t="e">
        <f t="shared" si="15"/>
        <v>#DIV/0!</v>
      </c>
    </row>
    <row r="894" spans="1:4" ht="16.5" customHeight="1">
      <c r="A894" s="148" t="s">
        <v>760</v>
      </c>
      <c r="B894" s="149">
        <v>874</v>
      </c>
      <c r="C894" s="149">
        <v>511</v>
      </c>
      <c r="D894" s="154">
        <f t="shared" si="15"/>
        <v>171.0371819960861</v>
      </c>
    </row>
    <row r="895" spans="1:4" ht="16.5" customHeight="1">
      <c r="A895" s="148" t="s">
        <v>761</v>
      </c>
      <c r="B895" s="149">
        <v>0</v>
      </c>
      <c r="C895" s="149">
        <v>10</v>
      </c>
      <c r="D895" s="154">
        <f t="shared" si="15"/>
        <v>0</v>
      </c>
    </row>
    <row r="896" spans="1:4" ht="16.5" customHeight="1">
      <c r="A896" s="148" t="s">
        <v>762</v>
      </c>
      <c r="B896" s="149">
        <v>119</v>
      </c>
      <c r="C896" s="149">
        <v>447</v>
      </c>
      <c r="D896" s="154">
        <f t="shared" si="15"/>
        <v>26.62192393736018</v>
      </c>
    </row>
    <row r="897" spans="1:4" ht="16.5" customHeight="1">
      <c r="A897" s="148" t="s">
        <v>763</v>
      </c>
      <c r="B897" s="149">
        <v>121</v>
      </c>
      <c r="C897" s="149"/>
      <c r="D897" s="154" t="e">
        <f t="shared" si="15"/>
        <v>#DIV/0!</v>
      </c>
    </row>
    <row r="898" spans="1:4" ht="16.5" customHeight="1">
      <c r="A898" s="148" t="s">
        <v>764</v>
      </c>
      <c r="B898" s="149">
        <v>0</v>
      </c>
      <c r="C898" s="149">
        <v>0</v>
      </c>
      <c r="D898" s="154" t="e">
        <f t="shared" si="15"/>
        <v>#DIV/0!</v>
      </c>
    </row>
    <row r="899" spans="1:4" ht="16.5" customHeight="1">
      <c r="A899" s="148" t="s">
        <v>765</v>
      </c>
      <c r="B899" s="149">
        <v>882</v>
      </c>
      <c r="C899" s="149">
        <v>2850</v>
      </c>
      <c r="D899" s="154">
        <f t="shared" si="15"/>
        <v>30.94736842105263</v>
      </c>
    </row>
    <row r="900" spans="1:4" ht="16.5" customHeight="1">
      <c r="A900" s="148" t="s">
        <v>766</v>
      </c>
      <c r="B900" s="149">
        <v>223</v>
      </c>
      <c r="C900" s="149"/>
      <c r="D900" s="154" t="e">
        <f t="shared" si="15"/>
        <v>#DIV/0!</v>
      </c>
    </row>
    <row r="901" spans="1:4" ht="16.5" customHeight="1">
      <c r="A901" s="148" t="s">
        <v>767</v>
      </c>
      <c r="B901" s="149">
        <v>0</v>
      </c>
      <c r="C901" s="149">
        <v>0</v>
      </c>
      <c r="D901" s="154" t="e">
        <f t="shared" si="15"/>
        <v>#DIV/0!</v>
      </c>
    </row>
    <row r="902" spans="1:4" ht="16.5" customHeight="1">
      <c r="A902" s="148" t="s">
        <v>768</v>
      </c>
      <c r="B902" s="149">
        <v>0</v>
      </c>
      <c r="C902" s="149"/>
      <c r="D902" s="154" t="e">
        <f t="shared" si="15"/>
        <v>#DIV/0!</v>
      </c>
    </row>
    <row r="903" spans="1:4" ht="16.5" customHeight="1">
      <c r="A903" s="148" t="s">
        <v>769</v>
      </c>
      <c r="B903" s="149">
        <v>27546</v>
      </c>
      <c r="C903" s="149">
        <v>21298</v>
      </c>
      <c r="D903" s="154">
        <f t="shared" si="15"/>
        <v>129.33608789557704</v>
      </c>
    </row>
    <row r="904" spans="1:4" ht="16.5" customHeight="1">
      <c r="A904" s="148" t="s">
        <v>770</v>
      </c>
      <c r="B904" s="149">
        <f>SUM(B905:B929)</f>
        <v>135045</v>
      </c>
      <c r="C904" s="149">
        <f>SUM(C905:C929)</f>
        <v>110682</v>
      </c>
      <c r="D904" s="154">
        <f t="shared" si="15"/>
        <v>122.01170922101154</v>
      </c>
    </row>
    <row r="905" spans="1:4" ht="16.5" customHeight="1">
      <c r="A905" s="148" t="s">
        <v>93</v>
      </c>
      <c r="B905" s="149">
        <v>11699</v>
      </c>
      <c r="C905" s="149">
        <v>11605</v>
      </c>
      <c r="D905" s="154">
        <f t="shared" si="15"/>
        <v>100.80999569151228</v>
      </c>
    </row>
    <row r="906" spans="1:4" ht="16.5" customHeight="1">
      <c r="A906" s="148" t="s">
        <v>94</v>
      </c>
      <c r="B906" s="149">
        <v>1628</v>
      </c>
      <c r="C906" s="149">
        <v>1312</v>
      </c>
      <c r="D906" s="154">
        <f t="shared" si="15"/>
        <v>124.08536585365854</v>
      </c>
    </row>
    <row r="907" spans="1:4" ht="16.5" customHeight="1">
      <c r="A907" s="148" t="s">
        <v>95</v>
      </c>
      <c r="B907" s="149">
        <v>0</v>
      </c>
      <c r="C907" s="149">
        <v>8</v>
      </c>
      <c r="D907" s="154">
        <f t="shared" si="15"/>
        <v>0</v>
      </c>
    </row>
    <row r="908" spans="1:4" ht="16.5" customHeight="1">
      <c r="A908" s="148" t="s">
        <v>771</v>
      </c>
      <c r="B908" s="149">
        <v>373</v>
      </c>
      <c r="C908" s="149">
        <v>239</v>
      </c>
      <c r="D908" s="154">
        <f t="shared" si="15"/>
        <v>156.06694560669456</v>
      </c>
    </row>
    <row r="909" spans="1:4" ht="16.5" customHeight="1">
      <c r="A909" s="148" t="s">
        <v>772</v>
      </c>
      <c r="B909" s="149">
        <v>34581</v>
      </c>
      <c r="C909" s="149">
        <v>39127</v>
      </c>
      <c r="D909" s="154">
        <f t="shared" si="15"/>
        <v>88.38142459171416</v>
      </c>
    </row>
    <row r="910" spans="1:4" ht="16.5" customHeight="1">
      <c r="A910" s="148" t="s">
        <v>773</v>
      </c>
      <c r="B910" s="149">
        <v>8541</v>
      </c>
      <c r="C910" s="149">
        <v>3761</v>
      </c>
      <c r="D910" s="154">
        <f t="shared" si="15"/>
        <v>227.09385801648497</v>
      </c>
    </row>
    <row r="911" spans="1:4" ht="16.5" customHeight="1">
      <c r="A911" s="148" t="s">
        <v>774</v>
      </c>
      <c r="B911" s="149">
        <v>0</v>
      </c>
      <c r="C911" s="149">
        <v>0</v>
      </c>
      <c r="D911" s="154" t="e">
        <f t="shared" si="15"/>
        <v>#DIV/0!</v>
      </c>
    </row>
    <row r="912" spans="1:4" ht="16.5" customHeight="1">
      <c r="A912" s="148" t="s">
        <v>775</v>
      </c>
      <c r="B912" s="149">
        <v>670</v>
      </c>
      <c r="C912" s="149">
        <v>1087</v>
      </c>
      <c r="D912" s="154">
        <f t="shared" si="15"/>
        <v>61.63753449862005</v>
      </c>
    </row>
    <row r="913" spans="1:4" ht="16.5" customHeight="1">
      <c r="A913" s="148" t="s">
        <v>776</v>
      </c>
      <c r="B913" s="149">
        <v>13</v>
      </c>
      <c r="C913" s="149">
        <v>46</v>
      </c>
      <c r="D913" s="154">
        <f t="shared" si="15"/>
        <v>28.26086956521739</v>
      </c>
    </row>
    <row r="914" spans="1:4" ht="16.5" customHeight="1">
      <c r="A914" s="148" t="s">
        <v>777</v>
      </c>
      <c r="B914" s="149">
        <v>1908</v>
      </c>
      <c r="C914" s="149">
        <v>2359</v>
      </c>
      <c r="D914" s="154">
        <f t="shared" si="15"/>
        <v>80.88172954641797</v>
      </c>
    </row>
    <row r="915" spans="1:4" ht="16.5" customHeight="1">
      <c r="A915" s="148" t="s">
        <v>778</v>
      </c>
      <c r="B915" s="149">
        <v>1541</v>
      </c>
      <c r="C915" s="149">
        <v>1443</v>
      </c>
      <c r="D915" s="154">
        <f t="shared" si="15"/>
        <v>106.7914067914068</v>
      </c>
    </row>
    <row r="916" spans="1:4" ht="16.5" customHeight="1">
      <c r="A916" s="148" t="s">
        <v>779</v>
      </c>
      <c r="B916" s="149">
        <v>408</v>
      </c>
      <c r="C916" s="149">
        <v>215</v>
      </c>
      <c r="D916" s="154">
        <f t="shared" si="15"/>
        <v>189.7674418604651</v>
      </c>
    </row>
    <row r="917" spans="1:4" ht="16.5" customHeight="1">
      <c r="A917" s="148" t="s">
        <v>780</v>
      </c>
      <c r="B917" s="149">
        <v>205</v>
      </c>
      <c r="C917" s="149">
        <v>134</v>
      </c>
      <c r="D917" s="154">
        <f t="shared" si="15"/>
        <v>152.98507462686567</v>
      </c>
    </row>
    <row r="918" spans="1:4" ht="16.5" customHeight="1">
      <c r="A918" s="148" t="s">
        <v>781</v>
      </c>
      <c r="B918" s="149">
        <v>2980</v>
      </c>
      <c r="C918" s="149">
        <v>3246</v>
      </c>
      <c r="D918" s="154">
        <f t="shared" si="15"/>
        <v>91.80529882932841</v>
      </c>
    </row>
    <row r="919" spans="1:4" ht="16.5" customHeight="1">
      <c r="A919" s="148" t="s">
        <v>782</v>
      </c>
      <c r="B919" s="149">
        <v>139</v>
      </c>
      <c r="C919" s="149">
        <v>278</v>
      </c>
      <c r="D919" s="154">
        <f t="shared" si="15"/>
        <v>50</v>
      </c>
    </row>
    <row r="920" spans="1:4" ht="16.5" customHeight="1">
      <c r="A920" s="148" t="s">
        <v>783</v>
      </c>
      <c r="B920" s="149">
        <v>31411</v>
      </c>
      <c r="C920" s="149">
        <v>7602</v>
      </c>
      <c r="D920" s="154">
        <f t="shared" si="15"/>
        <v>413.19389634306765</v>
      </c>
    </row>
    <row r="921" spans="1:4" ht="16.5" customHeight="1">
      <c r="A921" s="148" t="s">
        <v>784</v>
      </c>
      <c r="B921" s="149">
        <v>0</v>
      </c>
      <c r="C921" s="149">
        <v>25</v>
      </c>
      <c r="D921" s="154">
        <f t="shared" si="15"/>
        <v>0</v>
      </c>
    </row>
    <row r="922" spans="1:4" ht="16.5" customHeight="1">
      <c r="A922" s="148" t="s">
        <v>785</v>
      </c>
      <c r="B922" s="149">
        <v>0</v>
      </c>
      <c r="C922" s="149">
        <v>0</v>
      </c>
      <c r="D922" s="154" t="e">
        <f aca="true" t="shared" si="16" ref="D922:D985">B922/C922*100</f>
        <v>#DIV/0!</v>
      </c>
    </row>
    <row r="923" spans="1:4" ht="16.5" customHeight="1">
      <c r="A923" s="148" t="s">
        <v>786</v>
      </c>
      <c r="B923" s="149">
        <v>279</v>
      </c>
      <c r="C923" s="149">
        <v>580</v>
      </c>
      <c r="D923" s="154">
        <f t="shared" si="16"/>
        <v>48.10344827586207</v>
      </c>
    </row>
    <row r="924" spans="1:4" ht="16.5" customHeight="1">
      <c r="A924" s="148" t="s">
        <v>787</v>
      </c>
      <c r="B924" s="149">
        <v>2302</v>
      </c>
      <c r="C924" s="149">
        <v>320</v>
      </c>
      <c r="D924" s="154">
        <f t="shared" si="16"/>
        <v>719.375</v>
      </c>
    </row>
    <row r="925" spans="1:4" ht="16.5" customHeight="1">
      <c r="A925" s="148" t="s">
        <v>788</v>
      </c>
      <c r="B925" s="149">
        <v>11</v>
      </c>
      <c r="C925" s="149">
        <v>191</v>
      </c>
      <c r="D925" s="154">
        <f t="shared" si="16"/>
        <v>5.7591623036649215</v>
      </c>
    </row>
    <row r="926" spans="1:4" ht="16.5" customHeight="1">
      <c r="A926" s="148" t="s">
        <v>761</v>
      </c>
      <c r="B926" s="149">
        <v>0</v>
      </c>
      <c r="C926" s="149">
        <v>23</v>
      </c>
      <c r="D926" s="154">
        <f t="shared" si="16"/>
        <v>0</v>
      </c>
    </row>
    <row r="927" spans="1:4" ht="16.5" customHeight="1">
      <c r="A927" s="148" t="s">
        <v>789</v>
      </c>
      <c r="B927" s="149">
        <v>184</v>
      </c>
      <c r="C927" s="149">
        <v>254</v>
      </c>
      <c r="D927" s="154">
        <f t="shared" si="16"/>
        <v>72.44094488188976</v>
      </c>
    </row>
    <row r="928" spans="1:4" ht="16.5" customHeight="1">
      <c r="A928" s="148" t="s">
        <v>790</v>
      </c>
      <c r="B928" s="149">
        <v>16881</v>
      </c>
      <c r="C928" s="149">
        <v>17587</v>
      </c>
      <c r="D928" s="154">
        <f t="shared" si="16"/>
        <v>95.98567123443452</v>
      </c>
    </row>
    <row r="929" spans="1:4" ht="16.5" customHeight="1">
      <c r="A929" s="148" t="s">
        <v>791</v>
      </c>
      <c r="B929" s="149">
        <v>19291</v>
      </c>
      <c r="C929" s="149">
        <v>19240</v>
      </c>
      <c r="D929" s="154">
        <f t="shared" si="16"/>
        <v>100.26507276507277</v>
      </c>
    </row>
    <row r="930" spans="1:4" ht="16.5" customHeight="1">
      <c r="A930" s="148" t="s">
        <v>792</v>
      </c>
      <c r="B930" s="149">
        <v>0</v>
      </c>
      <c r="C930" s="149"/>
      <c r="D930" s="154" t="e">
        <f t="shared" si="16"/>
        <v>#DIV/0!</v>
      </c>
    </row>
    <row r="931" spans="1:4" ht="16.5" customHeight="1">
      <c r="A931" s="148" t="s">
        <v>93</v>
      </c>
      <c r="B931" s="149">
        <v>0</v>
      </c>
      <c r="C931" s="149"/>
      <c r="D931" s="154" t="e">
        <f t="shared" si="16"/>
        <v>#DIV/0!</v>
      </c>
    </row>
    <row r="932" spans="1:4" ht="16.5" customHeight="1">
      <c r="A932" s="148" t="s">
        <v>94</v>
      </c>
      <c r="B932" s="149">
        <v>0</v>
      </c>
      <c r="C932" s="149"/>
      <c r="D932" s="154" t="e">
        <f t="shared" si="16"/>
        <v>#DIV/0!</v>
      </c>
    </row>
    <row r="933" spans="1:4" ht="16.5" customHeight="1">
      <c r="A933" s="148" t="s">
        <v>95</v>
      </c>
      <c r="B933" s="149">
        <v>0</v>
      </c>
      <c r="C933" s="149"/>
      <c r="D933" s="154" t="e">
        <f t="shared" si="16"/>
        <v>#DIV/0!</v>
      </c>
    </row>
    <row r="934" spans="1:4" ht="16.5" customHeight="1">
      <c r="A934" s="148" t="s">
        <v>793</v>
      </c>
      <c r="B934" s="149">
        <v>0</v>
      </c>
      <c r="C934" s="149"/>
      <c r="D934" s="154" t="e">
        <f t="shared" si="16"/>
        <v>#DIV/0!</v>
      </c>
    </row>
    <row r="935" spans="1:4" ht="16.5" customHeight="1">
      <c r="A935" s="148" t="s">
        <v>794</v>
      </c>
      <c r="B935" s="149">
        <v>0</v>
      </c>
      <c r="C935" s="149"/>
      <c r="D935" s="154" t="e">
        <f t="shared" si="16"/>
        <v>#DIV/0!</v>
      </c>
    </row>
    <row r="936" spans="1:4" ht="16.5" customHeight="1">
      <c r="A936" s="148" t="s">
        <v>795</v>
      </c>
      <c r="B936" s="149">
        <v>0</v>
      </c>
      <c r="C936" s="149"/>
      <c r="D936" s="154" t="e">
        <f t="shared" si="16"/>
        <v>#DIV/0!</v>
      </c>
    </row>
    <row r="937" spans="1:4" ht="16.5" customHeight="1">
      <c r="A937" s="148" t="s">
        <v>796</v>
      </c>
      <c r="B937" s="149">
        <v>0</v>
      </c>
      <c r="C937" s="149"/>
      <c r="D937" s="154" t="e">
        <f t="shared" si="16"/>
        <v>#DIV/0!</v>
      </c>
    </row>
    <row r="938" spans="1:4" ht="16.5" customHeight="1">
      <c r="A938" s="148" t="s">
        <v>797</v>
      </c>
      <c r="B938" s="149">
        <v>0</v>
      </c>
      <c r="C938" s="149"/>
      <c r="D938" s="154" t="e">
        <f t="shared" si="16"/>
        <v>#DIV/0!</v>
      </c>
    </row>
    <row r="939" spans="1:4" ht="16.5" customHeight="1">
      <c r="A939" s="148" t="s">
        <v>798</v>
      </c>
      <c r="B939" s="149">
        <v>0</v>
      </c>
      <c r="C939" s="149"/>
      <c r="D939" s="154" t="e">
        <f t="shared" si="16"/>
        <v>#DIV/0!</v>
      </c>
    </row>
    <row r="940" spans="1:4" ht="16.5" customHeight="1">
      <c r="A940" s="148" t="s">
        <v>799</v>
      </c>
      <c r="B940" s="149">
        <v>0</v>
      </c>
      <c r="C940" s="149"/>
      <c r="D940" s="154" t="e">
        <f t="shared" si="16"/>
        <v>#DIV/0!</v>
      </c>
    </row>
    <row r="941" spans="1:4" ht="16.5" customHeight="1">
      <c r="A941" s="148" t="s">
        <v>800</v>
      </c>
      <c r="B941" s="149">
        <v>290863</v>
      </c>
      <c r="C941" s="149">
        <f>SUM(C942:C951)</f>
        <v>361419</v>
      </c>
      <c r="D941" s="154">
        <f t="shared" si="16"/>
        <v>80.4780600909194</v>
      </c>
    </row>
    <row r="942" spans="1:4" ht="16.5" customHeight="1">
      <c r="A942" s="148" t="s">
        <v>93</v>
      </c>
      <c r="B942" s="149">
        <v>12013</v>
      </c>
      <c r="C942" s="149">
        <v>4897</v>
      </c>
      <c r="D942" s="154">
        <f t="shared" si="16"/>
        <v>245.3134572187053</v>
      </c>
    </row>
    <row r="943" spans="1:4" ht="16.5" customHeight="1">
      <c r="A943" s="148" t="s">
        <v>94</v>
      </c>
      <c r="B943" s="149">
        <v>1506</v>
      </c>
      <c r="C943" s="149">
        <v>1564</v>
      </c>
      <c r="D943" s="154">
        <f t="shared" si="16"/>
        <v>96.29156010230179</v>
      </c>
    </row>
    <row r="944" spans="1:4" ht="16.5" customHeight="1">
      <c r="A944" s="148" t="s">
        <v>95</v>
      </c>
      <c r="B944" s="149">
        <v>0</v>
      </c>
      <c r="C944" s="149">
        <v>50</v>
      </c>
      <c r="D944" s="154">
        <f t="shared" si="16"/>
        <v>0</v>
      </c>
    </row>
    <row r="945" spans="1:4" ht="16.5" customHeight="1">
      <c r="A945" s="148" t="s">
        <v>801</v>
      </c>
      <c r="B945" s="149">
        <v>81981</v>
      </c>
      <c r="C945" s="149">
        <v>206898</v>
      </c>
      <c r="D945" s="154">
        <f t="shared" si="16"/>
        <v>39.62387263289157</v>
      </c>
    </row>
    <row r="946" spans="1:4" ht="16.5" customHeight="1">
      <c r="A946" s="148" t="s">
        <v>802</v>
      </c>
      <c r="B946" s="149">
        <v>52570</v>
      </c>
      <c r="C946" s="149">
        <v>18603</v>
      </c>
      <c r="D946" s="154">
        <f t="shared" si="16"/>
        <v>282.58882975864105</v>
      </c>
    </row>
    <row r="947" spans="1:4" ht="16.5" customHeight="1">
      <c r="A947" s="148" t="s">
        <v>803</v>
      </c>
      <c r="B947" s="149">
        <v>1928</v>
      </c>
      <c r="C947" s="149">
        <v>2176</v>
      </c>
      <c r="D947" s="154">
        <f t="shared" si="16"/>
        <v>88.60294117647058</v>
      </c>
    </row>
    <row r="948" spans="1:4" ht="16.5" customHeight="1">
      <c r="A948" s="148" t="s">
        <v>804</v>
      </c>
      <c r="B948" s="149">
        <v>2242</v>
      </c>
      <c r="C948" s="149">
        <v>1546</v>
      </c>
      <c r="D948" s="154">
        <f t="shared" si="16"/>
        <v>145.01940491591202</v>
      </c>
    </row>
    <row r="949" spans="1:4" ht="16.5" customHeight="1">
      <c r="A949" s="148" t="s">
        <v>805</v>
      </c>
      <c r="B949" s="149">
        <v>0</v>
      </c>
      <c r="C949" s="149">
        <v>0</v>
      </c>
      <c r="D949" s="154" t="e">
        <f t="shared" si="16"/>
        <v>#DIV/0!</v>
      </c>
    </row>
    <row r="950" spans="1:4" ht="16.5" customHeight="1">
      <c r="A950" s="148" t="s">
        <v>806</v>
      </c>
      <c r="B950" s="149">
        <v>90</v>
      </c>
      <c r="C950" s="149">
        <v>165</v>
      </c>
      <c r="D950" s="154">
        <f t="shared" si="16"/>
        <v>54.54545454545454</v>
      </c>
    </row>
    <row r="951" spans="1:4" ht="16.5" customHeight="1">
      <c r="A951" s="148" t="s">
        <v>807</v>
      </c>
      <c r="B951" s="149">
        <v>138533</v>
      </c>
      <c r="C951" s="149">
        <v>125520</v>
      </c>
      <c r="D951" s="154">
        <f t="shared" si="16"/>
        <v>110.36727214786488</v>
      </c>
    </row>
    <row r="952" spans="1:4" ht="16.5" customHeight="1">
      <c r="A952" s="148" t="s">
        <v>808</v>
      </c>
      <c r="B952" s="149">
        <v>6223</v>
      </c>
      <c r="C952" s="149">
        <f>SUM(C953:C957)</f>
        <v>31489</v>
      </c>
      <c r="D952" s="154">
        <f t="shared" si="16"/>
        <v>19.762456730921908</v>
      </c>
    </row>
    <row r="953" spans="1:4" ht="16.5" customHeight="1">
      <c r="A953" s="148" t="s">
        <v>387</v>
      </c>
      <c r="B953" s="149">
        <v>1240</v>
      </c>
      <c r="C953" s="149">
        <v>1903</v>
      </c>
      <c r="D953" s="154">
        <f t="shared" si="16"/>
        <v>65.1602732527588</v>
      </c>
    </row>
    <row r="954" spans="1:4" ht="16.5" customHeight="1">
      <c r="A954" s="148" t="s">
        <v>809</v>
      </c>
      <c r="B954" s="149">
        <v>4102</v>
      </c>
      <c r="C954" s="149">
        <v>27114</v>
      </c>
      <c r="D954" s="154">
        <f t="shared" si="16"/>
        <v>15.128715792579477</v>
      </c>
    </row>
    <row r="955" spans="1:4" ht="16.5" customHeight="1">
      <c r="A955" s="148" t="s">
        <v>810</v>
      </c>
      <c r="B955" s="149">
        <v>451</v>
      </c>
      <c r="C955" s="149">
        <v>1501</v>
      </c>
      <c r="D955" s="154">
        <f t="shared" si="16"/>
        <v>30.046635576282476</v>
      </c>
    </row>
    <row r="956" spans="1:4" ht="16.5" customHeight="1">
      <c r="A956" s="148" t="s">
        <v>811</v>
      </c>
      <c r="B956" s="149">
        <v>0</v>
      </c>
      <c r="C956" s="149">
        <v>0</v>
      </c>
      <c r="D956" s="154" t="e">
        <f t="shared" si="16"/>
        <v>#DIV/0!</v>
      </c>
    </row>
    <row r="957" spans="1:4" ht="16.5" customHeight="1">
      <c r="A957" s="148" t="s">
        <v>812</v>
      </c>
      <c r="B957" s="149">
        <v>430</v>
      </c>
      <c r="C957" s="149">
        <v>971</v>
      </c>
      <c r="D957" s="154">
        <f t="shared" si="16"/>
        <v>44.28424304840371</v>
      </c>
    </row>
    <row r="958" spans="1:4" ht="16.5" customHeight="1">
      <c r="A958" s="148" t="s">
        <v>813</v>
      </c>
      <c r="B958" s="149">
        <v>90247</v>
      </c>
      <c r="C958" s="149">
        <f>SUM(C959:C964)</f>
        <v>81821</v>
      </c>
      <c r="D958" s="154">
        <f t="shared" si="16"/>
        <v>110.29808973246477</v>
      </c>
    </row>
    <row r="959" spans="1:4" ht="16.5" customHeight="1">
      <c r="A959" s="148" t="s">
        <v>814</v>
      </c>
      <c r="B959" s="149">
        <v>3570</v>
      </c>
      <c r="C959" s="149">
        <v>6803</v>
      </c>
      <c r="D959" s="154">
        <f t="shared" si="16"/>
        <v>52.476848449213584</v>
      </c>
    </row>
    <row r="960" spans="1:4" ht="16.5" customHeight="1">
      <c r="A960" s="148" t="s">
        <v>815</v>
      </c>
      <c r="B960" s="149">
        <v>833</v>
      </c>
      <c r="C960" s="149">
        <v>301</v>
      </c>
      <c r="D960" s="154">
        <f t="shared" si="16"/>
        <v>276.74418604651163</v>
      </c>
    </row>
    <row r="961" spans="1:4" ht="16.5" customHeight="1">
      <c r="A961" s="148" t="s">
        <v>816</v>
      </c>
      <c r="B961" s="149">
        <v>56606</v>
      </c>
      <c r="C961" s="149">
        <v>56931</v>
      </c>
      <c r="D961" s="154">
        <f t="shared" si="16"/>
        <v>99.42913351249759</v>
      </c>
    </row>
    <row r="962" spans="1:4" ht="16.5" customHeight="1">
      <c r="A962" s="148" t="s">
        <v>817</v>
      </c>
      <c r="B962" s="149">
        <v>5247</v>
      </c>
      <c r="C962" s="149">
        <v>2246</v>
      </c>
      <c r="D962" s="154">
        <f t="shared" si="16"/>
        <v>233.6153161175423</v>
      </c>
    </row>
    <row r="963" spans="1:4" ht="16.5" customHeight="1">
      <c r="A963" s="148" t="s">
        <v>818</v>
      </c>
      <c r="B963" s="149">
        <v>602</v>
      </c>
      <c r="C963" s="149">
        <v>720</v>
      </c>
      <c r="D963" s="154">
        <f t="shared" si="16"/>
        <v>83.61111111111111</v>
      </c>
    </row>
    <row r="964" spans="1:4" ht="16.5" customHeight="1">
      <c r="A964" s="148" t="s">
        <v>819</v>
      </c>
      <c r="B964" s="149">
        <v>23389</v>
      </c>
      <c r="C964" s="149">
        <v>14820</v>
      </c>
      <c r="D964" s="154">
        <f t="shared" si="16"/>
        <v>157.82051282051282</v>
      </c>
    </row>
    <row r="965" spans="1:4" ht="16.5" customHeight="1">
      <c r="A965" s="148" t="s">
        <v>820</v>
      </c>
      <c r="B965" s="149">
        <v>34836</v>
      </c>
      <c r="C965" s="149">
        <f>SUM(C966:C971)</f>
        <v>26491</v>
      </c>
      <c r="D965" s="154">
        <f t="shared" si="16"/>
        <v>131.50126458042354</v>
      </c>
    </row>
    <row r="966" spans="1:4" ht="16.5" customHeight="1">
      <c r="A966" s="148" t="s">
        <v>821</v>
      </c>
      <c r="B966" s="149">
        <v>871</v>
      </c>
      <c r="C966" s="149">
        <v>121</v>
      </c>
      <c r="D966" s="154">
        <f t="shared" si="16"/>
        <v>719.8347107438017</v>
      </c>
    </row>
    <row r="967" spans="1:4" ht="16.5" customHeight="1">
      <c r="A967" s="148" t="s">
        <v>822</v>
      </c>
      <c r="B967" s="149">
        <v>401</v>
      </c>
      <c r="C967" s="149">
        <v>183</v>
      </c>
      <c r="D967" s="154">
        <f t="shared" si="16"/>
        <v>219.12568306010928</v>
      </c>
    </row>
    <row r="968" spans="1:4" ht="16.5" customHeight="1">
      <c r="A968" s="148" t="s">
        <v>823</v>
      </c>
      <c r="B968" s="149">
        <v>25813</v>
      </c>
      <c r="C968" s="149">
        <v>21634</v>
      </c>
      <c r="D968" s="154">
        <f t="shared" si="16"/>
        <v>119.31681612276972</v>
      </c>
    </row>
    <row r="969" spans="1:4" ht="16.5" customHeight="1">
      <c r="A969" s="148" t="s">
        <v>824</v>
      </c>
      <c r="B969" s="149">
        <v>4874</v>
      </c>
      <c r="C969" s="149">
        <v>4362</v>
      </c>
      <c r="D969" s="154">
        <f t="shared" si="16"/>
        <v>111.73773498395232</v>
      </c>
    </row>
    <row r="970" spans="1:4" ht="16.5" customHeight="1">
      <c r="A970" s="148" t="s">
        <v>825</v>
      </c>
      <c r="B970" s="149">
        <v>1800</v>
      </c>
      <c r="C970" s="149">
        <v>0</v>
      </c>
      <c r="D970" s="154" t="e">
        <f t="shared" si="16"/>
        <v>#DIV/0!</v>
      </c>
    </row>
    <row r="971" spans="1:4" ht="16.5" customHeight="1">
      <c r="A971" s="148" t="s">
        <v>826</v>
      </c>
      <c r="B971" s="149">
        <v>1077</v>
      </c>
      <c r="C971" s="149">
        <v>191</v>
      </c>
      <c r="D971" s="154">
        <f t="shared" si="16"/>
        <v>563.8743455497382</v>
      </c>
    </row>
    <row r="972" spans="1:4" ht="16.5" customHeight="1">
      <c r="A972" s="148" t="s">
        <v>827</v>
      </c>
      <c r="B972" s="149">
        <v>2386</v>
      </c>
      <c r="C972" s="149">
        <f>SUM(C973:C974)</f>
        <v>59</v>
      </c>
      <c r="D972" s="154">
        <f t="shared" si="16"/>
        <v>4044.0677966101694</v>
      </c>
    </row>
    <row r="973" spans="1:4" ht="16.5" customHeight="1">
      <c r="A973" s="148" t="s">
        <v>828</v>
      </c>
      <c r="B973" s="149">
        <v>0</v>
      </c>
      <c r="C973" s="149">
        <v>0</v>
      </c>
      <c r="D973" s="154" t="e">
        <f t="shared" si="16"/>
        <v>#DIV/0!</v>
      </c>
    </row>
    <row r="974" spans="1:4" ht="16.5" customHeight="1">
      <c r="A974" s="148" t="s">
        <v>829</v>
      </c>
      <c r="B974" s="149">
        <v>2386</v>
      </c>
      <c r="C974" s="149">
        <v>59</v>
      </c>
      <c r="D974" s="154">
        <f t="shared" si="16"/>
        <v>4044.0677966101694</v>
      </c>
    </row>
    <row r="975" spans="1:4" ht="16.5" customHeight="1">
      <c r="A975" s="148" t="s">
        <v>830</v>
      </c>
      <c r="B975" s="149">
        <v>58127</v>
      </c>
      <c r="C975" s="149">
        <f>C976+C977</f>
        <v>11828</v>
      </c>
      <c r="D975" s="154">
        <f t="shared" si="16"/>
        <v>491.43557659790326</v>
      </c>
    </row>
    <row r="976" spans="1:4" ht="16.5" customHeight="1">
      <c r="A976" s="148" t="s">
        <v>831</v>
      </c>
      <c r="B976" s="149">
        <v>0</v>
      </c>
      <c r="C976" s="149">
        <v>0</v>
      </c>
      <c r="D976" s="154" t="e">
        <f t="shared" si="16"/>
        <v>#DIV/0!</v>
      </c>
    </row>
    <row r="977" spans="1:4" ht="16.5" customHeight="1">
      <c r="A977" s="148" t="s">
        <v>832</v>
      </c>
      <c r="B977" s="149">
        <v>58127</v>
      </c>
      <c r="C977" s="149">
        <v>11828</v>
      </c>
      <c r="D977" s="154">
        <f t="shared" si="16"/>
        <v>491.43557659790326</v>
      </c>
    </row>
    <row r="978" spans="1:4" ht="16.5" customHeight="1">
      <c r="A978" s="148" t="s">
        <v>833</v>
      </c>
      <c r="B978" s="149">
        <v>253522</v>
      </c>
      <c r="C978" s="149">
        <f>SUM(C979,C1002,C1012,C1022,C1027,C1034,C1039)</f>
        <v>201174</v>
      </c>
      <c r="D978" s="154">
        <f t="shared" si="16"/>
        <v>126.0212552317894</v>
      </c>
    </row>
    <row r="979" spans="1:4" ht="16.5" customHeight="1">
      <c r="A979" s="148" t="s">
        <v>834</v>
      </c>
      <c r="B979" s="149">
        <v>203391</v>
      </c>
      <c r="C979" s="149">
        <f>SUM(C980:C1001)</f>
        <v>119800</v>
      </c>
      <c r="D979" s="154">
        <f t="shared" si="16"/>
        <v>169.7754590984975</v>
      </c>
    </row>
    <row r="980" spans="1:4" ht="16.5" customHeight="1">
      <c r="A980" s="148" t="s">
        <v>93</v>
      </c>
      <c r="B980" s="149">
        <v>17137</v>
      </c>
      <c r="C980" s="149">
        <v>18579</v>
      </c>
      <c r="D980" s="154">
        <f t="shared" si="16"/>
        <v>92.2385488992949</v>
      </c>
    </row>
    <row r="981" spans="1:4" ht="16.5" customHeight="1">
      <c r="A981" s="148" t="s">
        <v>94</v>
      </c>
      <c r="B981" s="149">
        <v>17315</v>
      </c>
      <c r="C981" s="149">
        <v>7139</v>
      </c>
      <c r="D981" s="154">
        <f t="shared" si="16"/>
        <v>242.54097212494744</v>
      </c>
    </row>
    <row r="982" spans="1:4" ht="16.5" customHeight="1">
      <c r="A982" s="148" t="s">
        <v>95</v>
      </c>
      <c r="B982" s="149">
        <v>28</v>
      </c>
      <c r="C982" s="149">
        <v>15</v>
      </c>
      <c r="D982" s="154">
        <f t="shared" si="16"/>
        <v>186.66666666666666</v>
      </c>
    </row>
    <row r="983" spans="1:4" ht="16.5" customHeight="1">
      <c r="A983" s="148" t="s">
        <v>835</v>
      </c>
      <c r="B983" s="149">
        <v>84209</v>
      </c>
      <c r="C983" s="149">
        <v>36408</v>
      </c>
      <c r="D983" s="154">
        <f t="shared" si="16"/>
        <v>231.29257306086575</v>
      </c>
    </row>
    <row r="984" spans="1:4" ht="16.5" customHeight="1">
      <c r="A984" s="148" t="s">
        <v>836</v>
      </c>
      <c r="B984" s="149">
        <v>17789</v>
      </c>
      <c r="C984" s="149">
        <v>13845</v>
      </c>
      <c r="D984" s="154">
        <f t="shared" si="16"/>
        <v>128.4868183459733</v>
      </c>
    </row>
    <row r="985" spans="1:4" ht="16.5" customHeight="1">
      <c r="A985" s="148" t="s">
        <v>837</v>
      </c>
      <c r="B985" s="149">
        <v>28</v>
      </c>
      <c r="C985" s="149">
        <v>38</v>
      </c>
      <c r="D985" s="154">
        <f t="shared" si="16"/>
        <v>73.68421052631578</v>
      </c>
    </row>
    <row r="986" spans="1:4" ht="16.5" customHeight="1">
      <c r="A986" s="148" t="s">
        <v>838</v>
      </c>
      <c r="B986" s="149">
        <v>468</v>
      </c>
      <c r="C986" s="149">
        <v>690</v>
      </c>
      <c r="D986" s="154">
        <f aca="true" t="shared" si="17" ref="D986:D1049">B986/C986*100</f>
        <v>67.82608695652173</v>
      </c>
    </row>
    <row r="987" spans="1:4" ht="16.5" customHeight="1">
      <c r="A987" s="148" t="s">
        <v>839</v>
      </c>
      <c r="B987" s="149">
        <v>0</v>
      </c>
      <c r="C987" s="149">
        <v>0</v>
      </c>
      <c r="D987" s="154" t="e">
        <f t="shared" si="17"/>
        <v>#DIV/0!</v>
      </c>
    </row>
    <row r="988" spans="1:4" ht="16.5" customHeight="1">
      <c r="A988" s="148" t="s">
        <v>840</v>
      </c>
      <c r="B988" s="149">
        <v>8928</v>
      </c>
      <c r="C988" s="149">
        <v>8321</v>
      </c>
      <c r="D988" s="154">
        <f t="shared" si="17"/>
        <v>107.29479629852182</v>
      </c>
    </row>
    <row r="989" spans="1:4" ht="16.5" customHeight="1">
      <c r="A989" s="148" t="s">
        <v>841</v>
      </c>
      <c r="B989" s="149">
        <v>0</v>
      </c>
      <c r="C989" s="149">
        <v>0</v>
      </c>
      <c r="D989" s="154" t="e">
        <f t="shared" si="17"/>
        <v>#DIV/0!</v>
      </c>
    </row>
    <row r="990" spans="1:4" ht="16.5" customHeight="1">
      <c r="A990" s="148" t="s">
        <v>842</v>
      </c>
      <c r="B990" s="149">
        <v>5</v>
      </c>
      <c r="C990" s="149">
        <v>498</v>
      </c>
      <c r="D990" s="154">
        <f t="shared" si="17"/>
        <v>1.0040160642570282</v>
      </c>
    </row>
    <row r="991" spans="1:4" ht="16.5" customHeight="1">
      <c r="A991" s="148" t="s">
        <v>843</v>
      </c>
      <c r="B991" s="149">
        <v>0</v>
      </c>
      <c r="C991" s="149">
        <v>0</v>
      </c>
      <c r="D991" s="154" t="e">
        <f t="shared" si="17"/>
        <v>#DIV/0!</v>
      </c>
    </row>
    <row r="992" spans="1:4" ht="16.5" customHeight="1">
      <c r="A992" s="148" t="s">
        <v>844</v>
      </c>
      <c r="B992" s="149">
        <v>0</v>
      </c>
      <c r="C992" s="149">
        <v>10</v>
      </c>
      <c r="D992" s="154">
        <f t="shared" si="17"/>
        <v>0</v>
      </c>
    </row>
    <row r="993" spans="1:4" ht="16.5" customHeight="1">
      <c r="A993" s="148" t="s">
        <v>845</v>
      </c>
      <c r="B993" s="149">
        <v>5</v>
      </c>
      <c r="C993" s="149">
        <v>0</v>
      </c>
      <c r="D993" s="154" t="e">
        <f t="shared" si="17"/>
        <v>#DIV/0!</v>
      </c>
    </row>
    <row r="994" spans="1:4" ht="16.5" customHeight="1">
      <c r="A994" s="148" t="s">
        <v>846</v>
      </c>
      <c r="B994" s="149">
        <v>39</v>
      </c>
      <c r="C994" s="149">
        <v>40</v>
      </c>
      <c r="D994" s="154">
        <f t="shared" si="17"/>
        <v>97.5</v>
      </c>
    </row>
    <row r="995" spans="1:4" ht="16.5" customHeight="1">
      <c r="A995" s="148" t="s">
        <v>847</v>
      </c>
      <c r="B995" s="149">
        <v>0</v>
      </c>
      <c r="C995" s="149">
        <v>0</v>
      </c>
      <c r="D995" s="154" t="e">
        <f t="shared" si="17"/>
        <v>#DIV/0!</v>
      </c>
    </row>
    <row r="996" spans="1:4" ht="16.5" customHeight="1">
      <c r="A996" s="148" t="s">
        <v>848</v>
      </c>
      <c r="B996" s="149">
        <v>1111</v>
      </c>
      <c r="C996" s="149">
        <v>1474</v>
      </c>
      <c r="D996" s="154">
        <f t="shared" si="17"/>
        <v>75.3731343283582</v>
      </c>
    </row>
    <row r="997" spans="1:4" ht="16.5" customHeight="1">
      <c r="A997" s="148" t="s">
        <v>849</v>
      </c>
      <c r="B997" s="149">
        <v>0</v>
      </c>
      <c r="C997" s="149">
        <v>0</v>
      </c>
      <c r="D997" s="154" t="e">
        <f t="shared" si="17"/>
        <v>#DIV/0!</v>
      </c>
    </row>
    <row r="998" spans="1:4" ht="16.5" customHeight="1">
      <c r="A998" s="148" t="s">
        <v>850</v>
      </c>
      <c r="B998" s="149">
        <v>55</v>
      </c>
      <c r="C998" s="149">
        <v>243</v>
      </c>
      <c r="D998" s="154">
        <f t="shared" si="17"/>
        <v>22.633744855967077</v>
      </c>
    </row>
    <row r="999" spans="1:4" ht="16.5" customHeight="1">
      <c r="A999" s="148" t="s">
        <v>851</v>
      </c>
      <c r="B999" s="149">
        <v>0</v>
      </c>
      <c r="C999" s="149">
        <v>0</v>
      </c>
      <c r="D999" s="154" t="e">
        <f t="shared" si="17"/>
        <v>#DIV/0!</v>
      </c>
    </row>
    <row r="1000" spans="1:4" ht="16.5" customHeight="1">
      <c r="A1000" s="148" t="s">
        <v>852</v>
      </c>
      <c r="B1000" s="149">
        <v>0</v>
      </c>
      <c r="C1000" s="149">
        <v>235</v>
      </c>
      <c r="D1000" s="154">
        <f t="shared" si="17"/>
        <v>0</v>
      </c>
    </row>
    <row r="1001" spans="1:4" ht="16.5" customHeight="1">
      <c r="A1001" s="148" t="s">
        <v>853</v>
      </c>
      <c r="B1001" s="149">
        <v>56274</v>
      </c>
      <c r="C1001" s="149">
        <v>32265</v>
      </c>
      <c r="D1001" s="154">
        <f t="shared" si="17"/>
        <v>174.41190144119014</v>
      </c>
    </row>
    <row r="1002" spans="1:4" ht="16.5" customHeight="1">
      <c r="A1002" s="148" t="s">
        <v>854</v>
      </c>
      <c r="B1002" s="149">
        <v>3489</v>
      </c>
      <c r="C1002" s="149">
        <f>SUM(C1003:C1011)</f>
        <v>1918</v>
      </c>
      <c r="D1002" s="154">
        <f t="shared" si="17"/>
        <v>181.9082377476538</v>
      </c>
    </row>
    <row r="1003" spans="1:4" ht="16.5" customHeight="1">
      <c r="A1003" s="148" t="s">
        <v>93</v>
      </c>
      <c r="B1003" s="149">
        <v>57</v>
      </c>
      <c r="C1003" s="149">
        <v>3</v>
      </c>
      <c r="D1003" s="154">
        <f t="shared" si="17"/>
        <v>1900</v>
      </c>
    </row>
    <row r="1004" spans="1:4" ht="16.5" customHeight="1">
      <c r="A1004" s="148" t="s">
        <v>94</v>
      </c>
      <c r="B1004" s="149">
        <v>72</v>
      </c>
      <c r="C1004" s="149">
        <v>12</v>
      </c>
      <c r="D1004" s="154">
        <f t="shared" si="17"/>
        <v>600</v>
      </c>
    </row>
    <row r="1005" spans="1:4" ht="16.5" customHeight="1">
      <c r="A1005" s="148" t="s">
        <v>95</v>
      </c>
      <c r="B1005" s="149">
        <v>0</v>
      </c>
      <c r="C1005" s="149">
        <v>203</v>
      </c>
      <c r="D1005" s="154">
        <f t="shared" si="17"/>
        <v>0</v>
      </c>
    </row>
    <row r="1006" spans="1:4" ht="16.5" customHeight="1">
      <c r="A1006" s="148" t="s">
        <v>855</v>
      </c>
      <c r="B1006" s="149">
        <v>0</v>
      </c>
      <c r="C1006" s="149">
        <v>0</v>
      </c>
      <c r="D1006" s="154" t="e">
        <f t="shared" si="17"/>
        <v>#DIV/0!</v>
      </c>
    </row>
    <row r="1007" spans="1:4" ht="16.5" customHeight="1">
      <c r="A1007" s="148" t="s">
        <v>856</v>
      </c>
      <c r="B1007" s="149">
        <v>0</v>
      </c>
      <c r="C1007" s="149">
        <v>0</v>
      </c>
      <c r="D1007" s="154" t="e">
        <f t="shared" si="17"/>
        <v>#DIV/0!</v>
      </c>
    </row>
    <row r="1008" spans="1:4" ht="16.5" customHeight="1">
      <c r="A1008" s="148" t="s">
        <v>857</v>
      </c>
      <c r="B1008" s="149">
        <v>0</v>
      </c>
      <c r="C1008" s="149">
        <v>0</v>
      </c>
      <c r="D1008" s="154" t="e">
        <f t="shared" si="17"/>
        <v>#DIV/0!</v>
      </c>
    </row>
    <row r="1009" spans="1:4" ht="16.5" customHeight="1">
      <c r="A1009" s="148" t="s">
        <v>858</v>
      </c>
      <c r="B1009" s="149">
        <v>0</v>
      </c>
      <c r="C1009" s="149">
        <v>0</v>
      </c>
      <c r="D1009" s="154" t="e">
        <f t="shared" si="17"/>
        <v>#DIV/0!</v>
      </c>
    </row>
    <row r="1010" spans="1:4" ht="16.5" customHeight="1">
      <c r="A1010" s="148" t="s">
        <v>859</v>
      </c>
      <c r="B1010" s="149">
        <v>0</v>
      </c>
      <c r="C1010" s="149">
        <v>0</v>
      </c>
      <c r="D1010" s="154" t="e">
        <f t="shared" si="17"/>
        <v>#DIV/0!</v>
      </c>
    </row>
    <row r="1011" spans="1:4" ht="16.5" customHeight="1">
      <c r="A1011" s="148" t="s">
        <v>860</v>
      </c>
      <c r="B1011" s="149">
        <v>3360</v>
      </c>
      <c r="C1011" s="149">
        <v>1700</v>
      </c>
      <c r="D1011" s="154">
        <f t="shared" si="17"/>
        <v>197.64705882352942</v>
      </c>
    </row>
    <row r="1012" spans="1:4" ht="16.5" customHeight="1">
      <c r="A1012" s="148" t="s">
        <v>861</v>
      </c>
      <c r="B1012" s="149">
        <v>8606</v>
      </c>
      <c r="C1012" s="149">
        <f>SUM(C1013:C1021)</f>
        <v>765</v>
      </c>
      <c r="D1012" s="154">
        <f t="shared" si="17"/>
        <v>1124.9673202614379</v>
      </c>
    </row>
    <row r="1013" spans="1:4" ht="16.5" customHeight="1">
      <c r="A1013" s="148" t="s">
        <v>93</v>
      </c>
      <c r="B1013" s="149">
        <v>0</v>
      </c>
      <c r="C1013" s="149">
        <v>0</v>
      </c>
      <c r="D1013" s="154" t="e">
        <f t="shared" si="17"/>
        <v>#DIV/0!</v>
      </c>
    </row>
    <row r="1014" spans="1:4" ht="16.5" customHeight="1">
      <c r="A1014" s="148" t="s">
        <v>94</v>
      </c>
      <c r="B1014" s="149">
        <v>0</v>
      </c>
      <c r="C1014" s="149">
        <v>0</v>
      </c>
      <c r="D1014" s="154" t="e">
        <f t="shared" si="17"/>
        <v>#DIV/0!</v>
      </c>
    </row>
    <row r="1015" spans="1:4" ht="16.5" customHeight="1">
      <c r="A1015" s="148" t="s">
        <v>95</v>
      </c>
      <c r="B1015" s="149">
        <v>0</v>
      </c>
      <c r="C1015" s="149">
        <v>0</v>
      </c>
      <c r="D1015" s="154" t="e">
        <f t="shared" si="17"/>
        <v>#DIV/0!</v>
      </c>
    </row>
    <row r="1016" spans="1:4" ht="16.5" customHeight="1">
      <c r="A1016" s="148" t="s">
        <v>862</v>
      </c>
      <c r="B1016" s="149">
        <v>0</v>
      </c>
      <c r="C1016" s="149">
        <v>765</v>
      </c>
      <c r="D1016" s="154">
        <f t="shared" si="17"/>
        <v>0</v>
      </c>
    </row>
    <row r="1017" spans="1:4" ht="16.5" customHeight="1">
      <c r="A1017" s="148" t="s">
        <v>863</v>
      </c>
      <c r="B1017" s="149">
        <v>0</v>
      </c>
      <c r="C1017" s="149"/>
      <c r="D1017" s="154" t="e">
        <f t="shared" si="17"/>
        <v>#DIV/0!</v>
      </c>
    </row>
    <row r="1018" spans="1:4" ht="16.5" customHeight="1">
      <c r="A1018" s="148" t="s">
        <v>864</v>
      </c>
      <c r="B1018" s="149">
        <v>0</v>
      </c>
      <c r="C1018" s="149"/>
      <c r="D1018" s="154" t="e">
        <f t="shared" si="17"/>
        <v>#DIV/0!</v>
      </c>
    </row>
    <row r="1019" spans="1:4" ht="16.5" customHeight="1">
      <c r="A1019" s="148" t="s">
        <v>865</v>
      </c>
      <c r="B1019" s="149">
        <v>0</v>
      </c>
      <c r="C1019" s="149"/>
      <c r="D1019" s="154" t="e">
        <f t="shared" si="17"/>
        <v>#DIV/0!</v>
      </c>
    </row>
    <row r="1020" spans="1:4" ht="16.5" customHeight="1">
      <c r="A1020" s="148" t="s">
        <v>866</v>
      </c>
      <c r="B1020" s="149">
        <v>0</v>
      </c>
      <c r="C1020" s="149"/>
      <c r="D1020" s="154" t="e">
        <f t="shared" si="17"/>
        <v>#DIV/0!</v>
      </c>
    </row>
    <row r="1021" spans="1:4" ht="16.5" customHeight="1">
      <c r="A1021" s="148" t="s">
        <v>867</v>
      </c>
      <c r="B1021" s="149">
        <v>8606</v>
      </c>
      <c r="C1021" s="149"/>
      <c r="D1021" s="154" t="e">
        <f t="shared" si="17"/>
        <v>#DIV/0!</v>
      </c>
    </row>
    <row r="1022" spans="1:4" ht="16.5" customHeight="1">
      <c r="A1022" s="148" t="s">
        <v>868</v>
      </c>
      <c r="B1022" s="149">
        <v>19689</v>
      </c>
      <c r="C1022" s="149">
        <f>SUM(C1023:C1026)</f>
        <v>20828</v>
      </c>
      <c r="D1022" s="154">
        <f t="shared" si="17"/>
        <v>94.53140003840983</v>
      </c>
    </row>
    <row r="1023" spans="1:4" ht="16.5" customHeight="1">
      <c r="A1023" s="148" t="s">
        <v>869</v>
      </c>
      <c r="B1023" s="149">
        <v>6609</v>
      </c>
      <c r="C1023" s="149">
        <v>7137</v>
      </c>
      <c r="D1023" s="154">
        <f t="shared" si="17"/>
        <v>92.60193358554014</v>
      </c>
    </row>
    <row r="1024" spans="1:4" ht="16.5" customHeight="1">
      <c r="A1024" s="148" t="s">
        <v>870</v>
      </c>
      <c r="B1024" s="149">
        <v>7747</v>
      </c>
      <c r="C1024" s="149">
        <v>6725</v>
      </c>
      <c r="D1024" s="154">
        <f t="shared" si="17"/>
        <v>115.19702602230484</v>
      </c>
    </row>
    <row r="1025" spans="1:4" ht="16.5" customHeight="1">
      <c r="A1025" s="148" t="s">
        <v>871</v>
      </c>
      <c r="B1025" s="149">
        <v>2625</v>
      </c>
      <c r="C1025" s="149">
        <v>2777</v>
      </c>
      <c r="D1025" s="154">
        <f t="shared" si="17"/>
        <v>94.52646741087504</v>
      </c>
    </row>
    <row r="1026" spans="1:4" ht="16.5" customHeight="1">
      <c r="A1026" s="148" t="s">
        <v>872</v>
      </c>
      <c r="B1026" s="149">
        <v>2708</v>
      </c>
      <c r="C1026" s="149">
        <v>4189</v>
      </c>
      <c r="D1026" s="154">
        <f t="shared" si="17"/>
        <v>64.64550011936024</v>
      </c>
    </row>
    <row r="1027" spans="1:4" ht="16.5" customHeight="1">
      <c r="A1027" s="148" t="s">
        <v>873</v>
      </c>
      <c r="B1027" s="149">
        <v>5</v>
      </c>
      <c r="C1027" s="149"/>
      <c r="D1027" s="154" t="e">
        <f t="shared" si="17"/>
        <v>#DIV/0!</v>
      </c>
    </row>
    <row r="1028" spans="1:4" ht="16.5" customHeight="1">
      <c r="A1028" s="148" t="s">
        <v>93</v>
      </c>
      <c r="B1028" s="149">
        <v>0</v>
      </c>
      <c r="C1028" s="149"/>
      <c r="D1028" s="154" t="e">
        <f t="shared" si="17"/>
        <v>#DIV/0!</v>
      </c>
    </row>
    <row r="1029" spans="1:4" ht="16.5" customHeight="1">
      <c r="A1029" s="148" t="s">
        <v>94</v>
      </c>
      <c r="B1029" s="149">
        <v>0</v>
      </c>
      <c r="C1029" s="149"/>
      <c r="D1029" s="154" t="e">
        <f t="shared" si="17"/>
        <v>#DIV/0!</v>
      </c>
    </row>
    <row r="1030" spans="1:4" ht="16.5" customHeight="1">
      <c r="A1030" s="148" t="s">
        <v>95</v>
      </c>
      <c r="B1030" s="149">
        <v>0</v>
      </c>
      <c r="C1030" s="149"/>
      <c r="D1030" s="154" t="e">
        <f t="shared" si="17"/>
        <v>#DIV/0!</v>
      </c>
    </row>
    <row r="1031" spans="1:4" ht="16.5" customHeight="1">
      <c r="A1031" s="148" t="s">
        <v>859</v>
      </c>
      <c r="B1031" s="149">
        <v>0</v>
      </c>
      <c r="C1031" s="149"/>
      <c r="D1031" s="154" t="e">
        <f t="shared" si="17"/>
        <v>#DIV/0!</v>
      </c>
    </row>
    <row r="1032" spans="1:4" ht="16.5" customHeight="1">
      <c r="A1032" s="148" t="s">
        <v>874</v>
      </c>
      <c r="B1032" s="149">
        <v>0</v>
      </c>
      <c r="C1032" s="149"/>
      <c r="D1032" s="154" t="e">
        <f t="shared" si="17"/>
        <v>#DIV/0!</v>
      </c>
    </row>
    <row r="1033" spans="1:4" ht="16.5" customHeight="1">
      <c r="A1033" s="148" t="s">
        <v>875</v>
      </c>
      <c r="B1033" s="149">
        <v>5</v>
      </c>
      <c r="C1033" s="149"/>
      <c r="D1033" s="154" t="e">
        <f t="shared" si="17"/>
        <v>#DIV/0!</v>
      </c>
    </row>
    <row r="1034" spans="1:4" ht="16.5" customHeight="1">
      <c r="A1034" s="148" t="s">
        <v>876</v>
      </c>
      <c r="B1034" s="149">
        <v>9977</v>
      </c>
      <c r="C1034" s="149">
        <f>SUM(C1035:C1038)</f>
        <v>53236</v>
      </c>
      <c r="D1034" s="154">
        <f t="shared" si="17"/>
        <v>18.741077466376137</v>
      </c>
    </row>
    <row r="1035" spans="1:4" ht="16.5" customHeight="1">
      <c r="A1035" s="148" t="s">
        <v>877</v>
      </c>
      <c r="B1035" s="149">
        <v>6418</v>
      </c>
      <c r="C1035" s="149">
        <v>31118</v>
      </c>
      <c r="D1035" s="154">
        <f t="shared" si="17"/>
        <v>20.624718812262998</v>
      </c>
    </row>
    <row r="1036" spans="1:4" ht="16.5" customHeight="1">
      <c r="A1036" s="148" t="s">
        <v>878</v>
      </c>
      <c r="B1036" s="149">
        <v>752</v>
      </c>
      <c r="C1036" s="149">
        <v>17242</v>
      </c>
      <c r="D1036" s="154">
        <f t="shared" si="17"/>
        <v>4.36144298805243</v>
      </c>
    </row>
    <row r="1037" spans="1:4" ht="16.5" customHeight="1">
      <c r="A1037" s="148" t="s">
        <v>879</v>
      </c>
      <c r="B1037" s="149">
        <v>0</v>
      </c>
      <c r="C1037" s="149">
        <v>0</v>
      </c>
      <c r="D1037" s="154" t="e">
        <f t="shared" si="17"/>
        <v>#DIV/0!</v>
      </c>
    </row>
    <row r="1038" spans="1:4" ht="16.5" customHeight="1">
      <c r="A1038" s="148" t="s">
        <v>880</v>
      </c>
      <c r="B1038" s="149">
        <v>2807</v>
      </c>
      <c r="C1038" s="149">
        <v>4876</v>
      </c>
      <c r="D1038" s="154">
        <f t="shared" si="17"/>
        <v>57.56767842493847</v>
      </c>
    </row>
    <row r="1039" spans="1:4" ht="16.5" customHeight="1">
      <c r="A1039" s="148" t="s">
        <v>881</v>
      </c>
      <c r="B1039" s="149">
        <v>8365</v>
      </c>
      <c r="C1039" s="149">
        <f>SUM(C1040:C1041)</f>
        <v>4627</v>
      </c>
      <c r="D1039" s="154">
        <f t="shared" si="17"/>
        <v>180.78668683812404</v>
      </c>
    </row>
    <row r="1040" spans="1:4" ht="16.5" customHeight="1">
      <c r="A1040" s="148" t="s">
        <v>882</v>
      </c>
      <c r="B1040" s="149">
        <v>1119</v>
      </c>
      <c r="C1040" s="149">
        <v>961</v>
      </c>
      <c r="D1040" s="154">
        <f t="shared" si="17"/>
        <v>116.44120707596255</v>
      </c>
    </row>
    <row r="1041" spans="1:4" ht="16.5" customHeight="1">
      <c r="A1041" s="148" t="s">
        <v>883</v>
      </c>
      <c r="B1041" s="149">
        <v>7246</v>
      </c>
      <c r="C1041" s="149">
        <v>3666</v>
      </c>
      <c r="D1041" s="154">
        <f t="shared" si="17"/>
        <v>197.65411893071467</v>
      </c>
    </row>
    <row r="1042" spans="1:4" ht="16.5" customHeight="1">
      <c r="A1042" s="148" t="s">
        <v>884</v>
      </c>
      <c r="B1042" s="149">
        <f>SUM(B1043,B1053,B1069,B1074,B1088,B1095,B1102)</f>
        <v>76152</v>
      </c>
      <c r="C1042" s="149">
        <f>SUM(C1043,C1053,C1069,C1074,C1088,C1095,C1102)</f>
        <v>51790</v>
      </c>
      <c r="D1042" s="154">
        <f t="shared" si="17"/>
        <v>147.03996910600503</v>
      </c>
    </row>
    <row r="1043" spans="1:4" ht="16.5" customHeight="1">
      <c r="A1043" s="148" t="s">
        <v>885</v>
      </c>
      <c r="B1043" s="149">
        <v>1819</v>
      </c>
      <c r="C1043" s="149">
        <f>SUM(C1044:C1052)</f>
        <v>6213</v>
      </c>
      <c r="D1043" s="154">
        <f t="shared" si="17"/>
        <v>29.277321744728795</v>
      </c>
    </row>
    <row r="1044" spans="1:4" ht="16.5" customHeight="1">
      <c r="A1044" s="148" t="s">
        <v>93</v>
      </c>
      <c r="B1044" s="149">
        <v>1057</v>
      </c>
      <c r="C1044" s="149">
        <v>187</v>
      </c>
      <c r="D1044" s="154">
        <f t="shared" si="17"/>
        <v>565.24064171123</v>
      </c>
    </row>
    <row r="1045" spans="1:4" ht="16.5" customHeight="1">
      <c r="A1045" s="148" t="s">
        <v>94</v>
      </c>
      <c r="B1045" s="149">
        <v>60</v>
      </c>
      <c r="C1045" s="149">
        <v>14</v>
      </c>
      <c r="D1045" s="154">
        <f t="shared" si="17"/>
        <v>428.57142857142856</v>
      </c>
    </row>
    <row r="1046" spans="1:4" ht="16.5" customHeight="1">
      <c r="A1046" s="148" t="s">
        <v>95</v>
      </c>
      <c r="B1046" s="149">
        <v>0</v>
      </c>
      <c r="C1046" s="149">
        <v>0</v>
      </c>
      <c r="D1046" s="154" t="e">
        <f t="shared" si="17"/>
        <v>#DIV/0!</v>
      </c>
    </row>
    <row r="1047" spans="1:4" ht="16.5" customHeight="1">
      <c r="A1047" s="148" t="s">
        <v>886</v>
      </c>
      <c r="B1047" s="149">
        <v>109</v>
      </c>
      <c r="C1047" s="149">
        <v>1152</v>
      </c>
      <c r="D1047" s="154">
        <f t="shared" si="17"/>
        <v>9.461805555555555</v>
      </c>
    </row>
    <row r="1048" spans="1:4" ht="16.5" customHeight="1">
      <c r="A1048" s="148" t="s">
        <v>887</v>
      </c>
      <c r="B1048" s="149">
        <v>0</v>
      </c>
      <c r="C1048" s="149">
        <v>0</v>
      </c>
      <c r="D1048" s="154" t="e">
        <f t="shared" si="17"/>
        <v>#DIV/0!</v>
      </c>
    </row>
    <row r="1049" spans="1:4" ht="16.5" customHeight="1">
      <c r="A1049" s="148" t="s">
        <v>888</v>
      </c>
      <c r="B1049" s="149">
        <v>19</v>
      </c>
      <c r="C1049" s="149">
        <v>0</v>
      </c>
      <c r="D1049" s="154" t="e">
        <f t="shared" si="17"/>
        <v>#DIV/0!</v>
      </c>
    </row>
    <row r="1050" spans="1:4" ht="16.5" customHeight="1">
      <c r="A1050" s="148" t="s">
        <v>889</v>
      </c>
      <c r="B1050" s="149">
        <v>0</v>
      </c>
      <c r="C1050" s="149">
        <v>0</v>
      </c>
      <c r="D1050" s="154" t="e">
        <f aca="true" t="shared" si="18" ref="D1050:D1113">B1050/C1050*100</f>
        <v>#DIV/0!</v>
      </c>
    </row>
    <row r="1051" spans="1:4" ht="16.5" customHeight="1">
      <c r="A1051" s="148" t="s">
        <v>890</v>
      </c>
      <c r="B1051" s="149">
        <v>0</v>
      </c>
      <c r="C1051" s="149">
        <v>0</v>
      </c>
      <c r="D1051" s="154" t="e">
        <f t="shared" si="18"/>
        <v>#DIV/0!</v>
      </c>
    </row>
    <row r="1052" spans="1:4" ht="16.5" customHeight="1">
      <c r="A1052" s="148" t="s">
        <v>891</v>
      </c>
      <c r="B1052" s="149">
        <v>574</v>
      </c>
      <c r="C1052" s="149">
        <v>4860</v>
      </c>
      <c r="D1052" s="154">
        <f t="shared" si="18"/>
        <v>11.810699588477366</v>
      </c>
    </row>
    <row r="1053" spans="1:4" ht="16.5" customHeight="1">
      <c r="A1053" s="148" t="s">
        <v>892</v>
      </c>
      <c r="B1053" s="149">
        <v>1233</v>
      </c>
      <c r="C1053" s="149">
        <f>SUM(C1054:C1068)</f>
        <v>5354</v>
      </c>
      <c r="D1053" s="154">
        <f t="shared" si="18"/>
        <v>23.0295106462458</v>
      </c>
    </row>
    <row r="1054" spans="1:4" ht="16.5" customHeight="1">
      <c r="A1054" s="148" t="s">
        <v>93</v>
      </c>
      <c r="B1054" s="149">
        <v>992</v>
      </c>
      <c r="C1054" s="149">
        <v>862</v>
      </c>
      <c r="D1054" s="154">
        <f t="shared" si="18"/>
        <v>115.08120649651971</v>
      </c>
    </row>
    <row r="1055" spans="1:4" ht="16.5" customHeight="1">
      <c r="A1055" s="148" t="s">
        <v>94</v>
      </c>
      <c r="B1055" s="149">
        <v>49</v>
      </c>
      <c r="C1055" s="149">
        <v>43</v>
      </c>
      <c r="D1055" s="154">
        <f t="shared" si="18"/>
        <v>113.95348837209302</v>
      </c>
    </row>
    <row r="1056" spans="1:4" ht="16.5" customHeight="1">
      <c r="A1056" s="148" t="s">
        <v>95</v>
      </c>
      <c r="B1056" s="149">
        <v>0</v>
      </c>
      <c r="C1056" s="149">
        <v>0</v>
      </c>
      <c r="D1056" s="154" t="e">
        <f t="shared" si="18"/>
        <v>#DIV/0!</v>
      </c>
    </row>
    <row r="1057" spans="1:4" ht="16.5" customHeight="1">
      <c r="A1057" s="148" t="s">
        <v>893</v>
      </c>
      <c r="B1057" s="149">
        <v>0</v>
      </c>
      <c r="C1057" s="149">
        <v>0</v>
      </c>
      <c r="D1057" s="154" t="e">
        <f t="shared" si="18"/>
        <v>#DIV/0!</v>
      </c>
    </row>
    <row r="1058" spans="1:4" ht="16.5" customHeight="1">
      <c r="A1058" s="148" t="s">
        <v>894</v>
      </c>
      <c r="B1058" s="149">
        <v>0</v>
      </c>
      <c r="C1058" s="149">
        <v>0</v>
      </c>
      <c r="D1058" s="154" t="e">
        <f t="shared" si="18"/>
        <v>#DIV/0!</v>
      </c>
    </row>
    <row r="1059" spans="1:4" ht="16.5" customHeight="1">
      <c r="A1059" s="148" t="s">
        <v>895</v>
      </c>
      <c r="B1059" s="149">
        <v>0</v>
      </c>
      <c r="C1059" s="149">
        <v>0</v>
      </c>
      <c r="D1059" s="154" t="e">
        <f t="shared" si="18"/>
        <v>#DIV/0!</v>
      </c>
    </row>
    <row r="1060" spans="1:4" ht="16.5" customHeight="1">
      <c r="A1060" s="148" t="s">
        <v>896</v>
      </c>
      <c r="B1060" s="149">
        <v>0</v>
      </c>
      <c r="C1060" s="149">
        <v>0</v>
      </c>
      <c r="D1060" s="154" t="e">
        <f t="shared" si="18"/>
        <v>#DIV/0!</v>
      </c>
    </row>
    <row r="1061" spans="1:4" ht="16.5" customHeight="1">
      <c r="A1061" s="148" t="s">
        <v>897</v>
      </c>
      <c r="B1061" s="149">
        <v>0</v>
      </c>
      <c r="C1061" s="149">
        <v>0</v>
      </c>
      <c r="D1061" s="154" t="e">
        <f t="shared" si="18"/>
        <v>#DIV/0!</v>
      </c>
    </row>
    <row r="1062" spans="1:4" ht="16.5" customHeight="1">
      <c r="A1062" s="148" t="s">
        <v>898</v>
      </c>
      <c r="B1062" s="149">
        <v>0</v>
      </c>
      <c r="C1062" s="149">
        <v>0</v>
      </c>
      <c r="D1062" s="154" t="e">
        <f t="shared" si="18"/>
        <v>#DIV/0!</v>
      </c>
    </row>
    <row r="1063" spans="1:4" ht="16.5" customHeight="1">
      <c r="A1063" s="148" t="s">
        <v>899</v>
      </c>
      <c r="B1063" s="149">
        <v>0</v>
      </c>
      <c r="C1063" s="149">
        <v>0</v>
      </c>
      <c r="D1063" s="154" t="e">
        <f t="shared" si="18"/>
        <v>#DIV/0!</v>
      </c>
    </row>
    <row r="1064" spans="1:4" ht="16.5" customHeight="1">
      <c r="A1064" s="148" t="s">
        <v>900</v>
      </c>
      <c r="B1064" s="149">
        <v>0</v>
      </c>
      <c r="C1064" s="149">
        <v>0</v>
      </c>
      <c r="D1064" s="154" t="e">
        <f t="shared" si="18"/>
        <v>#DIV/0!</v>
      </c>
    </row>
    <row r="1065" spans="1:4" ht="16.5" customHeight="1">
      <c r="A1065" s="148" t="s">
        <v>901</v>
      </c>
      <c r="B1065" s="149">
        <v>0</v>
      </c>
      <c r="C1065" s="149">
        <v>0</v>
      </c>
      <c r="D1065" s="154" t="e">
        <f t="shared" si="18"/>
        <v>#DIV/0!</v>
      </c>
    </row>
    <row r="1066" spans="1:4" ht="16.5" customHeight="1">
      <c r="A1066" s="148" t="s">
        <v>902</v>
      </c>
      <c r="B1066" s="149">
        <v>0</v>
      </c>
      <c r="C1066" s="149">
        <v>0</v>
      </c>
      <c r="D1066" s="154" t="e">
        <f t="shared" si="18"/>
        <v>#DIV/0!</v>
      </c>
    </row>
    <row r="1067" spans="1:4" ht="16.5" customHeight="1">
      <c r="A1067" s="148" t="s">
        <v>903</v>
      </c>
      <c r="B1067" s="149">
        <v>0</v>
      </c>
      <c r="C1067" s="149">
        <v>0</v>
      </c>
      <c r="D1067" s="154" t="e">
        <f t="shared" si="18"/>
        <v>#DIV/0!</v>
      </c>
    </row>
    <row r="1068" spans="1:4" ht="16.5" customHeight="1">
      <c r="A1068" s="148" t="s">
        <v>904</v>
      </c>
      <c r="B1068" s="149">
        <v>192</v>
      </c>
      <c r="C1068" s="149">
        <v>4449</v>
      </c>
      <c r="D1068" s="154">
        <f t="shared" si="18"/>
        <v>4.315576534052596</v>
      </c>
    </row>
    <row r="1069" spans="1:4" ht="16.5" customHeight="1">
      <c r="A1069" s="148" t="s">
        <v>905</v>
      </c>
      <c r="B1069" s="149">
        <v>612</v>
      </c>
      <c r="C1069" s="149">
        <f>SUM(C1070:C1073)</f>
        <v>477</v>
      </c>
      <c r="D1069" s="154">
        <f t="shared" si="18"/>
        <v>128.30188679245282</v>
      </c>
    </row>
    <row r="1070" spans="1:4" ht="16.5" customHeight="1">
      <c r="A1070" s="148" t="s">
        <v>93</v>
      </c>
      <c r="B1070" s="149">
        <v>612</v>
      </c>
      <c r="C1070" s="149">
        <v>213</v>
      </c>
      <c r="D1070" s="154">
        <f t="shared" si="18"/>
        <v>287.32394366197184</v>
      </c>
    </row>
    <row r="1071" spans="1:4" ht="16.5" customHeight="1">
      <c r="A1071" s="148" t="s">
        <v>94</v>
      </c>
      <c r="B1071" s="149">
        <v>0</v>
      </c>
      <c r="C1071" s="149">
        <v>0</v>
      </c>
      <c r="D1071" s="154" t="e">
        <f t="shared" si="18"/>
        <v>#DIV/0!</v>
      </c>
    </row>
    <row r="1072" spans="1:4" ht="16.5" customHeight="1">
      <c r="A1072" s="148" t="s">
        <v>95</v>
      </c>
      <c r="B1072" s="149">
        <v>0</v>
      </c>
      <c r="C1072" s="149">
        <v>0</v>
      </c>
      <c r="D1072" s="154" t="e">
        <f t="shared" si="18"/>
        <v>#DIV/0!</v>
      </c>
    </row>
    <row r="1073" spans="1:4" ht="16.5" customHeight="1">
      <c r="A1073" s="148" t="s">
        <v>906</v>
      </c>
      <c r="B1073" s="149">
        <v>0</v>
      </c>
      <c r="C1073" s="149">
        <v>264</v>
      </c>
      <c r="D1073" s="154">
        <f t="shared" si="18"/>
        <v>0</v>
      </c>
    </row>
    <row r="1074" spans="1:4" ht="16.5" customHeight="1">
      <c r="A1074" s="148" t="s">
        <v>907</v>
      </c>
      <c r="B1074" s="149">
        <v>5797</v>
      </c>
      <c r="C1074" s="149">
        <f>SUM(C1075:C1087)</f>
        <v>8414</v>
      </c>
      <c r="D1074" s="154">
        <f t="shared" si="18"/>
        <v>68.89707630140242</v>
      </c>
    </row>
    <row r="1075" spans="1:4" ht="16.5" customHeight="1">
      <c r="A1075" s="148" t="s">
        <v>93</v>
      </c>
      <c r="B1075" s="149">
        <v>3949</v>
      </c>
      <c r="C1075" s="149">
        <v>4056</v>
      </c>
      <c r="D1075" s="154">
        <f t="shared" si="18"/>
        <v>97.36193293885601</v>
      </c>
    </row>
    <row r="1076" spans="1:4" ht="16.5" customHeight="1">
      <c r="A1076" s="148" t="s">
        <v>94</v>
      </c>
      <c r="B1076" s="149">
        <v>613</v>
      </c>
      <c r="C1076" s="149">
        <v>971</v>
      </c>
      <c r="D1076" s="154">
        <f t="shared" si="18"/>
        <v>63.1307929969104</v>
      </c>
    </row>
    <row r="1077" spans="1:4" ht="16.5" customHeight="1">
      <c r="A1077" s="148" t="s">
        <v>95</v>
      </c>
      <c r="B1077" s="149">
        <v>0</v>
      </c>
      <c r="C1077" s="149">
        <v>0</v>
      </c>
      <c r="D1077" s="154" t="e">
        <f t="shared" si="18"/>
        <v>#DIV/0!</v>
      </c>
    </row>
    <row r="1078" spans="1:4" ht="16.5" customHeight="1">
      <c r="A1078" s="148" t="s">
        <v>908</v>
      </c>
      <c r="B1078" s="149">
        <v>10</v>
      </c>
      <c r="C1078" s="149">
        <v>0</v>
      </c>
      <c r="D1078" s="154" t="e">
        <f t="shared" si="18"/>
        <v>#DIV/0!</v>
      </c>
    </row>
    <row r="1079" spans="1:4" ht="16.5" customHeight="1">
      <c r="A1079" s="148" t="s">
        <v>909</v>
      </c>
      <c r="B1079" s="149">
        <v>3</v>
      </c>
      <c r="C1079" s="149">
        <v>2</v>
      </c>
      <c r="D1079" s="154">
        <f t="shared" si="18"/>
        <v>150</v>
      </c>
    </row>
    <row r="1080" spans="1:4" ht="16.5" customHeight="1">
      <c r="A1080" s="148" t="s">
        <v>910</v>
      </c>
      <c r="B1080" s="149">
        <v>0</v>
      </c>
      <c r="C1080" s="149">
        <v>0</v>
      </c>
      <c r="D1080" s="154" t="e">
        <f t="shared" si="18"/>
        <v>#DIV/0!</v>
      </c>
    </row>
    <row r="1081" spans="1:4" ht="16.5" customHeight="1">
      <c r="A1081" s="148" t="s">
        <v>911</v>
      </c>
      <c r="B1081" s="149">
        <v>205</v>
      </c>
      <c r="C1081" s="149">
        <v>168</v>
      </c>
      <c r="D1081" s="154">
        <f t="shared" si="18"/>
        <v>122.02380952380953</v>
      </c>
    </row>
    <row r="1082" spans="1:4" ht="16.5" customHeight="1">
      <c r="A1082" s="148" t="s">
        <v>912</v>
      </c>
      <c r="B1082" s="149">
        <v>0</v>
      </c>
      <c r="C1082" s="149">
        <v>0</v>
      </c>
      <c r="D1082" s="154" t="e">
        <f t="shared" si="18"/>
        <v>#DIV/0!</v>
      </c>
    </row>
    <row r="1083" spans="1:4" ht="16.5" customHeight="1">
      <c r="A1083" s="148" t="s">
        <v>913</v>
      </c>
      <c r="B1083" s="149">
        <v>386</v>
      </c>
      <c r="C1083" s="149">
        <v>902</v>
      </c>
      <c r="D1083" s="154">
        <f t="shared" si="18"/>
        <v>42.793791574279375</v>
      </c>
    </row>
    <row r="1084" spans="1:4" ht="16.5" customHeight="1">
      <c r="A1084" s="148" t="s">
        <v>914</v>
      </c>
      <c r="B1084" s="149">
        <v>0</v>
      </c>
      <c r="C1084" s="149">
        <v>0</v>
      </c>
      <c r="D1084" s="154" t="e">
        <f t="shared" si="18"/>
        <v>#DIV/0!</v>
      </c>
    </row>
    <row r="1085" spans="1:4" ht="16.5" customHeight="1">
      <c r="A1085" s="148" t="s">
        <v>859</v>
      </c>
      <c r="B1085" s="149">
        <v>0</v>
      </c>
      <c r="C1085" s="149">
        <v>56</v>
      </c>
      <c r="D1085" s="154">
        <f t="shared" si="18"/>
        <v>0</v>
      </c>
    </row>
    <row r="1086" spans="1:4" ht="16.5" customHeight="1">
      <c r="A1086" s="148" t="s">
        <v>915</v>
      </c>
      <c r="B1086" s="149">
        <v>0</v>
      </c>
      <c r="C1086" s="149">
        <v>0</v>
      </c>
      <c r="D1086" s="154" t="e">
        <f t="shared" si="18"/>
        <v>#DIV/0!</v>
      </c>
    </row>
    <row r="1087" spans="1:4" ht="16.5" customHeight="1">
      <c r="A1087" s="148" t="s">
        <v>916</v>
      </c>
      <c r="B1087" s="149">
        <v>631</v>
      </c>
      <c r="C1087" s="149">
        <v>2259</v>
      </c>
      <c r="D1087" s="154">
        <f t="shared" si="18"/>
        <v>27.932713590084106</v>
      </c>
    </row>
    <row r="1088" spans="1:4" ht="16.5" customHeight="1">
      <c r="A1088" s="148" t="s">
        <v>917</v>
      </c>
      <c r="B1088" s="149">
        <v>1265</v>
      </c>
      <c r="C1088" s="149">
        <f>SUM(C1089:C1094)</f>
        <v>560</v>
      </c>
      <c r="D1088" s="154">
        <f t="shared" si="18"/>
        <v>225.89285714285717</v>
      </c>
    </row>
    <row r="1089" spans="1:4" ht="16.5" customHeight="1">
      <c r="A1089" s="148" t="s">
        <v>93</v>
      </c>
      <c r="B1089" s="149">
        <v>872</v>
      </c>
      <c r="C1089" s="149">
        <v>361</v>
      </c>
      <c r="D1089" s="154">
        <f t="shared" si="18"/>
        <v>241.55124653739614</v>
      </c>
    </row>
    <row r="1090" spans="1:4" ht="16.5" customHeight="1">
      <c r="A1090" s="148" t="s">
        <v>94</v>
      </c>
      <c r="B1090" s="149">
        <v>19</v>
      </c>
      <c r="C1090" s="149">
        <v>2</v>
      </c>
      <c r="D1090" s="154">
        <f t="shared" si="18"/>
        <v>950</v>
      </c>
    </row>
    <row r="1091" spans="1:4" ht="16.5" customHeight="1">
      <c r="A1091" s="148" t="s">
        <v>95</v>
      </c>
      <c r="B1091" s="149">
        <v>20</v>
      </c>
      <c r="C1091" s="149">
        <v>0</v>
      </c>
      <c r="D1091" s="154" t="e">
        <f t="shared" si="18"/>
        <v>#DIV/0!</v>
      </c>
    </row>
    <row r="1092" spans="1:4" ht="16.5" customHeight="1">
      <c r="A1092" s="148" t="s">
        <v>918</v>
      </c>
      <c r="B1092" s="149">
        <v>0</v>
      </c>
      <c r="C1092" s="149">
        <v>0</v>
      </c>
      <c r="D1092" s="154" t="e">
        <f t="shared" si="18"/>
        <v>#DIV/0!</v>
      </c>
    </row>
    <row r="1093" spans="1:4" ht="16.5" customHeight="1">
      <c r="A1093" s="148" t="s">
        <v>919</v>
      </c>
      <c r="B1093" s="149">
        <v>0</v>
      </c>
      <c r="C1093" s="149">
        <v>0</v>
      </c>
      <c r="D1093" s="154" t="e">
        <f t="shared" si="18"/>
        <v>#DIV/0!</v>
      </c>
    </row>
    <row r="1094" spans="1:4" ht="16.5" customHeight="1">
      <c r="A1094" s="148" t="s">
        <v>920</v>
      </c>
      <c r="B1094" s="149">
        <v>354</v>
      </c>
      <c r="C1094" s="149">
        <v>197</v>
      </c>
      <c r="D1094" s="154">
        <f t="shared" si="18"/>
        <v>179.69543147208122</v>
      </c>
    </row>
    <row r="1095" spans="1:4" ht="16.5" customHeight="1">
      <c r="A1095" s="148" t="s">
        <v>921</v>
      </c>
      <c r="B1095" s="149">
        <v>52978</v>
      </c>
      <c r="C1095" s="149">
        <f>SUM(C1096:C1101)</f>
        <v>20274</v>
      </c>
      <c r="D1095" s="154">
        <f t="shared" si="18"/>
        <v>261.3100522837131</v>
      </c>
    </row>
    <row r="1096" spans="1:4" ht="16.5" customHeight="1">
      <c r="A1096" s="148" t="s">
        <v>93</v>
      </c>
      <c r="B1096" s="149">
        <v>1050</v>
      </c>
      <c r="C1096" s="149">
        <v>614</v>
      </c>
      <c r="D1096" s="154">
        <f t="shared" si="18"/>
        <v>171.0097719869707</v>
      </c>
    </row>
    <row r="1097" spans="1:4" ht="16.5" customHeight="1">
      <c r="A1097" s="148" t="s">
        <v>94</v>
      </c>
      <c r="B1097" s="149">
        <v>59</v>
      </c>
      <c r="C1097" s="149">
        <v>23</v>
      </c>
      <c r="D1097" s="154">
        <f t="shared" si="18"/>
        <v>256.52173913043475</v>
      </c>
    </row>
    <row r="1098" spans="1:4" ht="16.5" customHeight="1">
      <c r="A1098" s="148" t="s">
        <v>95</v>
      </c>
      <c r="B1098" s="149">
        <v>0</v>
      </c>
      <c r="C1098" s="149">
        <v>0</v>
      </c>
      <c r="D1098" s="154" t="e">
        <f t="shared" si="18"/>
        <v>#DIV/0!</v>
      </c>
    </row>
    <row r="1099" spans="1:4" ht="16.5" customHeight="1">
      <c r="A1099" s="148" t="s">
        <v>922</v>
      </c>
      <c r="B1099" s="149">
        <v>0</v>
      </c>
      <c r="C1099" s="149">
        <v>0</v>
      </c>
      <c r="D1099" s="154" t="e">
        <f t="shared" si="18"/>
        <v>#DIV/0!</v>
      </c>
    </row>
    <row r="1100" spans="1:4" ht="16.5" customHeight="1">
      <c r="A1100" s="148" t="s">
        <v>923</v>
      </c>
      <c r="B1100" s="149">
        <v>21961</v>
      </c>
      <c r="C1100" s="149">
        <v>3936</v>
      </c>
      <c r="D1100" s="154">
        <f t="shared" si="18"/>
        <v>557.9522357723577</v>
      </c>
    </row>
    <row r="1101" spans="1:4" ht="16.5" customHeight="1">
      <c r="A1101" s="148" t="s">
        <v>924</v>
      </c>
      <c r="B1101" s="149">
        <v>29908</v>
      </c>
      <c r="C1101" s="149">
        <v>15701</v>
      </c>
      <c r="D1101" s="154">
        <f t="shared" si="18"/>
        <v>190.4846825042991</v>
      </c>
    </row>
    <row r="1102" spans="1:4" ht="16.5" customHeight="1">
      <c r="A1102" s="148" t="s">
        <v>925</v>
      </c>
      <c r="B1102" s="149">
        <v>12448</v>
      </c>
      <c r="C1102" s="149">
        <f>SUM(C1103:C1107)</f>
        <v>10498</v>
      </c>
      <c r="D1102" s="154">
        <f t="shared" si="18"/>
        <v>118.57496666031626</v>
      </c>
    </row>
    <row r="1103" spans="1:4" ht="16.5" customHeight="1">
      <c r="A1103" s="148" t="s">
        <v>926</v>
      </c>
      <c r="B1103" s="149">
        <v>0</v>
      </c>
      <c r="C1103" s="149">
        <v>0</v>
      </c>
      <c r="D1103" s="154" t="e">
        <f t="shared" si="18"/>
        <v>#DIV/0!</v>
      </c>
    </row>
    <row r="1104" spans="1:4" ht="16.5" customHeight="1">
      <c r="A1104" s="148" t="s">
        <v>927</v>
      </c>
      <c r="B1104" s="149">
        <v>195</v>
      </c>
      <c r="C1104" s="149">
        <v>3940</v>
      </c>
      <c r="D1104" s="154">
        <f t="shared" si="18"/>
        <v>4.949238578680204</v>
      </c>
    </row>
    <row r="1105" spans="1:4" ht="16.5" customHeight="1">
      <c r="A1105" s="148" t="s">
        <v>928</v>
      </c>
      <c r="B1105" s="149">
        <v>0</v>
      </c>
      <c r="C1105" s="149">
        <v>0</v>
      </c>
      <c r="D1105" s="154" t="e">
        <f t="shared" si="18"/>
        <v>#DIV/0!</v>
      </c>
    </row>
    <row r="1106" spans="1:4" ht="16.5" customHeight="1">
      <c r="A1106" s="148" t="s">
        <v>929</v>
      </c>
      <c r="B1106" s="149">
        <v>0</v>
      </c>
      <c r="C1106" s="149">
        <v>0</v>
      </c>
      <c r="D1106" s="154" t="e">
        <f t="shared" si="18"/>
        <v>#DIV/0!</v>
      </c>
    </row>
    <row r="1107" spans="1:4" ht="16.5" customHeight="1">
      <c r="A1107" s="148" t="s">
        <v>930</v>
      </c>
      <c r="B1107" s="149">
        <v>12253</v>
      </c>
      <c r="C1107" s="149">
        <v>6558</v>
      </c>
      <c r="D1107" s="154">
        <f t="shared" si="18"/>
        <v>186.84050015248553</v>
      </c>
    </row>
    <row r="1108" spans="1:4" ht="16.5" customHeight="1">
      <c r="A1108" s="148" t="s">
        <v>931</v>
      </c>
      <c r="B1108" s="149">
        <v>24287</v>
      </c>
      <c r="C1108" s="149">
        <f>SUM(C1109,C1119,C1125)</f>
        <v>22242</v>
      </c>
      <c r="D1108" s="154">
        <f t="shared" si="18"/>
        <v>109.19431705781855</v>
      </c>
    </row>
    <row r="1109" spans="1:4" ht="16.5" customHeight="1">
      <c r="A1109" s="148" t="s">
        <v>932</v>
      </c>
      <c r="B1109" s="149">
        <v>17698</v>
      </c>
      <c r="C1109" s="149">
        <f>SUM(C1110:C1118)</f>
        <v>18941</v>
      </c>
      <c r="D1109" s="154">
        <f t="shared" si="18"/>
        <v>93.43751649860091</v>
      </c>
    </row>
    <row r="1110" spans="1:4" ht="16.5" customHeight="1">
      <c r="A1110" s="148" t="s">
        <v>93</v>
      </c>
      <c r="B1110" s="149">
        <v>4872</v>
      </c>
      <c r="C1110" s="149">
        <v>4813</v>
      </c>
      <c r="D1110" s="154">
        <f t="shared" si="18"/>
        <v>101.22584666528154</v>
      </c>
    </row>
    <row r="1111" spans="1:4" ht="16.5" customHeight="1">
      <c r="A1111" s="148" t="s">
        <v>94</v>
      </c>
      <c r="B1111" s="149">
        <v>2674</v>
      </c>
      <c r="C1111" s="149">
        <v>1453</v>
      </c>
      <c r="D1111" s="154">
        <f t="shared" si="18"/>
        <v>184.03303509979355</v>
      </c>
    </row>
    <row r="1112" spans="1:4" ht="16.5" customHeight="1">
      <c r="A1112" s="148" t="s">
        <v>95</v>
      </c>
      <c r="B1112" s="149">
        <v>18</v>
      </c>
      <c r="C1112" s="149">
        <v>0</v>
      </c>
      <c r="D1112" s="154" t="e">
        <f t="shared" si="18"/>
        <v>#DIV/0!</v>
      </c>
    </row>
    <row r="1113" spans="1:4" ht="16.5" customHeight="1">
      <c r="A1113" s="148" t="s">
        <v>933</v>
      </c>
      <c r="B1113" s="149">
        <v>0</v>
      </c>
      <c r="C1113" s="149">
        <v>0</v>
      </c>
      <c r="D1113" s="154" t="e">
        <f t="shared" si="18"/>
        <v>#DIV/0!</v>
      </c>
    </row>
    <row r="1114" spans="1:4" ht="16.5" customHeight="1">
      <c r="A1114" s="148" t="s">
        <v>934</v>
      </c>
      <c r="B1114" s="149">
        <v>81</v>
      </c>
      <c r="C1114" s="149">
        <v>0</v>
      </c>
      <c r="D1114" s="154" t="e">
        <f aca="true" t="shared" si="19" ref="D1114:D1177">B1114/C1114*100</f>
        <v>#DIV/0!</v>
      </c>
    </row>
    <row r="1115" spans="1:4" ht="16.5" customHeight="1">
      <c r="A1115" s="148" t="s">
        <v>935</v>
      </c>
      <c r="B1115" s="149">
        <v>0</v>
      </c>
      <c r="C1115" s="149">
        <v>0</v>
      </c>
      <c r="D1115" s="154" t="e">
        <f t="shared" si="19"/>
        <v>#DIV/0!</v>
      </c>
    </row>
    <row r="1116" spans="1:4" ht="16.5" customHeight="1">
      <c r="A1116" s="148" t="s">
        <v>936</v>
      </c>
      <c r="B1116" s="149">
        <v>0</v>
      </c>
      <c r="C1116" s="149">
        <v>20</v>
      </c>
      <c r="D1116" s="154">
        <f t="shared" si="19"/>
        <v>0</v>
      </c>
    </row>
    <row r="1117" spans="1:4" ht="16.5" customHeight="1">
      <c r="A1117" s="148" t="s">
        <v>102</v>
      </c>
      <c r="B1117" s="149">
        <v>50</v>
      </c>
      <c r="C1117" s="149">
        <v>134</v>
      </c>
      <c r="D1117" s="154">
        <f t="shared" si="19"/>
        <v>37.3134328358209</v>
      </c>
    </row>
    <row r="1118" spans="1:4" ht="16.5" customHeight="1">
      <c r="A1118" s="148" t="s">
        <v>937</v>
      </c>
      <c r="B1118" s="149">
        <v>10003</v>
      </c>
      <c r="C1118" s="149">
        <v>12521</v>
      </c>
      <c r="D1118" s="154">
        <f t="shared" si="19"/>
        <v>79.88978516092963</v>
      </c>
    </row>
    <row r="1119" spans="1:4" ht="16.5" customHeight="1">
      <c r="A1119" s="148" t="s">
        <v>938</v>
      </c>
      <c r="B1119" s="149">
        <v>4362</v>
      </c>
      <c r="C1119" s="149">
        <f>SUM(C1120:C1124)</f>
        <v>2400</v>
      </c>
      <c r="D1119" s="154">
        <f t="shared" si="19"/>
        <v>181.75</v>
      </c>
    </row>
    <row r="1120" spans="1:4" ht="16.5" customHeight="1">
      <c r="A1120" s="148" t="s">
        <v>93</v>
      </c>
      <c r="B1120" s="149">
        <v>12</v>
      </c>
      <c r="C1120" s="149">
        <v>7</v>
      </c>
      <c r="D1120" s="154">
        <f t="shared" si="19"/>
        <v>171.42857142857142</v>
      </c>
    </row>
    <row r="1121" spans="1:4" ht="16.5" customHeight="1">
      <c r="A1121" s="148" t="s">
        <v>94</v>
      </c>
      <c r="B1121" s="149">
        <v>1</v>
      </c>
      <c r="C1121" s="149">
        <v>9</v>
      </c>
      <c r="D1121" s="154">
        <f t="shared" si="19"/>
        <v>11.11111111111111</v>
      </c>
    </row>
    <row r="1122" spans="1:4" ht="16.5" customHeight="1">
      <c r="A1122" s="148" t="s">
        <v>95</v>
      </c>
      <c r="B1122" s="149">
        <v>0</v>
      </c>
      <c r="C1122" s="149">
        <v>0</v>
      </c>
      <c r="D1122" s="154" t="e">
        <f t="shared" si="19"/>
        <v>#DIV/0!</v>
      </c>
    </row>
    <row r="1123" spans="1:4" ht="16.5" customHeight="1">
      <c r="A1123" s="148" t="s">
        <v>939</v>
      </c>
      <c r="B1123" s="149">
        <v>0</v>
      </c>
      <c r="C1123" s="149">
        <v>0</v>
      </c>
      <c r="D1123" s="154" t="e">
        <f t="shared" si="19"/>
        <v>#DIV/0!</v>
      </c>
    </row>
    <row r="1124" spans="1:4" ht="16.5" customHeight="1">
      <c r="A1124" s="148" t="s">
        <v>940</v>
      </c>
      <c r="B1124" s="149">
        <v>4349</v>
      </c>
      <c r="C1124" s="149">
        <v>2384</v>
      </c>
      <c r="D1124" s="154">
        <f t="shared" si="19"/>
        <v>182.4244966442953</v>
      </c>
    </row>
    <row r="1125" spans="1:4" ht="16.5" customHeight="1">
      <c r="A1125" s="148" t="s">
        <v>941</v>
      </c>
      <c r="B1125" s="149">
        <v>2227</v>
      </c>
      <c r="C1125" s="149">
        <f>SUM(C1126:C1127)</f>
        <v>901</v>
      </c>
      <c r="D1125" s="154">
        <f t="shared" si="19"/>
        <v>247.16981132075472</v>
      </c>
    </row>
    <row r="1126" spans="1:4" ht="16.5" customHeight="1">
      <c r="A1126" s="148" t="s">
        <v>942</v>
      </c>
      <c r="B1126" s="149">
        <v>1000</v>
      </c>
      <c r="C1126" s="149">
        <v>142</v>
      </c>
      <c r="D1126" s="154">
        <f t="shared" si="19"/>
        <v>704.2253521126761</v>
      </c>
    </row>
    <row r="1127" spans="1:4" ht="16.5" customHeight="1">
      <c r="A1127" s="148" t="s">
        <v>943</v>
      </c>
      <c r="B1127" s="149">
        <v>1227</v>
      </c>
      <c r="C1127" s="149">
        <v>759</v>
      </c>
      <c r="D1127" s="154">
        <f t="shared" si="19"/>
        <v>161.6600790513834</v>
      </c>
    </row>
    <row r="1128" spans="1:4" ht="16.5" customHeight="1">
      <c r="A1128" s="148" t="s">
        <v>944</v>
      </c>
      <c r="B1128" s="149">
        <v>1257</v>
      </c>
      <c r="C1128" s="149">
        <f>SUM(C1129,C1136,C1146,C1152,C1155)</f>
        <v>2142</v>
      </c>
      <c r="D1128" s="154">
        <f t="shared" si="19"/>
        <v>58.68347338935575</v>
      </c>
    </row>
    <row r="1129" spans="1:4" ht="16.5" customHeight="1">
      <c r="A1129" s="148" t="s">
        <v>945</v>
      </c>
      <c r="B1129" s="149">
        <v>59</v>
      </c>
      <c r="C1129" s="149">
        <f>SUM(C1130:C1135)</f>
        <v>32</v>
      </c>
      <c r="D1129" s="154">
        <f t="shared" si="19"/>
        <v>184.375</v>
      </c>
    </row>
    <row r="1130" spans="1:4" ht="16.5" customHeight="1">
      <c r="A1130" s="148" t="s">
        <v>93</v>
      </c>
      <c r="B1130" s="149">
        <v>55</v>
      </c>
      <c r="C1130" s="149">
        <v>0</v>
      </c>
      <c r="D1130" s="154" t="e">
        <f t="shared" si="19"/>
        <v>#DIV/0!</v>
      </c>
    </row>
    <row r="1131" spans="1:4" ht="16.5" customHeight="1">
      <c r="A1131" s="148" t="s">
        <v>94</v>
      </c>
      <c r="B1131" s="149">
        <v>0</v>
      </c>
      <c r="C1131" s="149">
        <v>0</v>
      </c>
      <c r="D1131" s="154" t="e">
        <f t="shared" si="19"/>
        <v>#DIV/0!</v>
      </c>
    </row>
    <row r="1132" spans="1:4" ht="16.5" customHeight="1">
      <c r="A1132" s="148" t="s">
        <v>95</v>
      </c>
      <c r="B1132" s="149">
        <v>0</v>
      </c>
      <c r="C1132" s="149">
        <v>0</v>
      </c>
      <c r="D1132" s="154" t="e">
        <f t="shared" si="19"/>
        <v>#DIV/0!</v>
      </c>
    </row>
    <row r="1133" spans="1:4" ht="16.5" customHeight="1">
      <c r="A1133" s="148" t="s">
        <v>946</v>
      </c>
      <c r="B1133" s="149">
        <v>0</v>
      </c>
      <c r="C1133" s="149">
        <v>0</v>
      </c>
      <c r="D1133" s="154" t="e">
        <f t="shared" si="19"/>
        <v>#DIV/0!</v>
      </c>
    </row>
    <row r="1134" spans="1:4" ht="16.5" customHeight="1">
      <c r="A1134" s="148" t="s">
        <v>102</v>
      </c>
      <c r="B1134" s="149">
        <v>0</v>
      </c>
      <c r="C1134" s="149">
        <v>0</v>
      </c>
      <c r="D1134" s="154" t="e">
        <f t="shared" si="19"/>
        <v>#DIV/0!</v>
      </c>
    </row>
    <row r="1135" spans="1:4" ht="17.25" customHeight="1">
      <c r="A1135" s="148" t="s">
        <v>947</v>
      </c>
      <c r="B1135" s="149">
        <v>4</v>
      </c>
      <c r="C1135" s="149">
        <v>32</v>
      </c>
      <c r="D1135" s="154">
        <f t="shared" si="19"/>
        <v>12.5</v>
      </c>
    </row>
    <row r="1136" spans="1:4" ht="16.5" customHeight="1">
      <c r="A1136" s="148" t="s">
        <v>948</v>
      </c>
      <c r="B1136" s="149">
        <v>66</v>
      </c>
      <c r="C1136" s="149">
        <f>SUM(C1137:C1145)</f>
        <v>103</v>
      </c>
      <c r="D1136" s="154">
        <f t="shared" si="19"/>
        <v>64.07766990291263</v>
      </c>
    </row>
    <row r="1137" spans="1:4" ht="16.5" customHeight="1">
      <c r="A1137" s="148" t="s">
        <v>949</v>
      </c>
      <c r="B1137" s="149">
        <v>0</v>
      </c>
      <c r="C1137" s="149">
        <v>0</v>
      </c>
      <c r="D1137" s="154" t="e">
        <f t="shared" si="19"/>
        <v>#DIV/0!</v>
      </c>
    </row>
    <row r="1138" spans="1:4" ht="16.5" customHeight="1">
      <c r="A1138" s="148" t="s">
        <v>950</v>
      </c>
      <c r="B1138" s="149">
        <v>0</v>
      </c>
      <c r="C1138" s="149">
        <v>0</v>
      </c>
      <c r="D1138" s="154" t="e">
        <f t="shared" si="19"/>
        <v>#DIV/0!</v>
      </c>
    </row>
    <row r="1139" spans="1:4" ht="16.5" customHeight="1">
      <c r="A1139" s="148" t="s">
        <v>951</v>
      </c>
      <c r="B1139" s="149">
        <v>0</v>
      </c>
      <c r="C1139" s="149">
        <v>0</v>
      </c>
      <c r="D1139" s="154" t="e">
        <f t="shared" si="19"/>
        <v>#DIV/0!</v>
      </c>
    </row>
    <row r="1140" spans="1:4" ht="16.5" customHeight="1">
      <c r="A1140" s="148" t="s">
        <v>952</v>
      </c>
      <c r="B1140" s="149">
        <v>0</v>
      </c>
      <c r="C1140" s="149">
        <v>0</v>
      </c>
      <c r="D1140" s="154" t="e">
        <f t="shared" si="19"/>
        <v>#DIV/0!</v>
      </c>
    </row>
    <row r="1141" spans="1:4" ht="16.5" customHeight="1">
      <c r="A1141" s="148" t="s">
        <v>953</v>
      </c>
      <c r="B1141" s="149">
        <v>0</v>
      </c>
      <c r="C1141" s="149">
        <v>0</v>
      </c>
      <c r="D1141" s="154" t="e">
        <f t="shared" si="19"/>
        <v>#DIV/0!</v>
      </c>
    </row>
    <row r="1142" spans="1:4" ht="16.5" customHeight="1">
      <c r="A1142" s="148" t="s">
        <v>954</v>
      </c>
      <c r="B1142" s="149">
        <v>0</v>
      </c>
      <c r="C1142" s="149">
        <v>0</v>
      </c>
      <c r="D1142" s="154" t="e">
        <f t="shared" si="19"/>
        <v>#DIV/0!</v>
      </c>
    </row>
    <row r="1143" spans="1:4" ht="16.5" customHeight="1">
      <c r="A1143" s="148" t="s">
        <v>955</v>
      </c>
      <c r="B1143" s="149">
        <v>0</v>
      </c>
      <c r="C1143" s="149">
        <v>0</v>
      </c>
      <c r="D1143" s="154" t="e">
        <f t="shared" si="19"/>
        <v>#DIV/0!</v>
      </c>
    </row>
    <row r="1144" spans="1:4" ht="16.5" customHeight="1">
      <c r="A1144" s="148" t="s">
        <v>956</v>
      </c>
      <c r="B1144" s="149">
        <v>0</v>
      </c>
      <c r="C1144" s="149">
        <v>0</v>
      </c>
      <c r="D1144" s="154" t="e">
        <f t="shared" si="19"/>
        <v>#DIV/0!</v>
      </c>
    </row>
    <row r="1145" spans="1:4" ht="16.5" customHeight="1">
      <c r="A1145" s="148" t="s">
        <v>957</v>
      </c>
      <c r="B1145" s="149">
        <v>66</v>
      </c>
      <c r="C1145" s="149">
        <v>103</v>
      </c>
      <c r="D1145" s="154">
        <f t="shared" si="19"/>
        <v>64.07766990291263</v>
      </c>
    </row>
    <row r="1146" spans="1:4" ht="16.5" customHeight="1">
      <c r="A1146" s="148" t="s">
        <v>958</v>
      </c>
      <c r="B1146" s="149">
        <v>787</v>
      </c>
      <c r="C1146" s="149">
        <f>SUM(C1147:C1151)</f>
        <v>1183</v>
      </c>
      <c r="D1146" s="154">
        <f t="shared" si="19"/>
        <v>66.5257819103973</v>
      </c>
    </row>
    <row r="1147" spans="1:4" ht="16.5" customHeight="1">
      <c r="A1147" s="148" t="s">
        <v>959</v>
      </c>
      <c r="B1147" s="149">
        <v>0</v>
      </c>
      <c r="C1147" s="149">
        <v>0</v>
      </c>
      <c r="D1147" s="154" t="e">
        <f t="shared" si="19"/>
        <v>#DIV/0!</v>
      </c>
    </row>
    <row r="1148" spans="1:4" ht="16.5" customHeight="1">
      <c r="A1148" s="148" t="s">
        <v>960</v>
      </c>
      <c r="B1148" s="149">
        <v>300</v>
      </c>
      <c r="C1148" s="149">
        <v>0</v>
      </c>
      <c r="D1148" s="154" t="e">
        <f t="shared" si="19"/>
        <v>#DIV/0!</v>
      </c>
    </row>
    <row r="1149" spans="1:4" ht="16.5" customHeight="1">
      <c r="A1149" s="148" t="s">
        <v>961</v>
      </c>
      <c r="B1149" s="149">
        <v>0</v>
      </c>
      <c r="C1149" s="149">
        <v>0</v>
      </c>
      <c r="D1149" s="154" t="e">
        <f t="shared" si="19"/>
        <v>#DIV/0!</v>
      </c>
    </row>
    <row r="1150" spans="1:4" ht="16.5" customHeight="1">
      <c r="A1150" s="148" t="s">
        <v>962</v>
      </c>
      <c r="B1150" s="149">
        <v>0</v>
      </c>
      <c r="C1150" s="149">
        <v>0</v>
      </c>
      <c r="D1150" s="154" t="e">
        <f t="shared" si="19"/>
        <v>#DIV/0!</v>
      </c>
    </row>
    <row r="1151" spans="1:4" ht="16.5" customHeight="1">
      <c r="A1151" s="148" t="s">
        <v>963</v>
      </c>
      <c r="B1151" s="149">
        <v>487</v>
      </c>
      <c r="C1151" s="149">
        <v>1183</v>
      </c>
      <c r="D1151" s="154">
        <f t="shared" si="19"/>
        <v>41.166525781910394</v>
      </c>
    </row>
    <row r="1152" spans="1:4" ht="16.5" customHeight="1">
      <c r="A1152" s="148" t="s">
        <v>964</v>
      </c>
      <c r="B1152" s="149">
        <v>0</v>
      </c>
      <c r="C1152" s="149">
        <f>SUM(C1153:C1154)</f>
        <v>0</v>
      </c>
      <c r="D1152" s="154" t="e">
        <f t="shared" si="19"/>
        <v>#DIV/0!</v>
      </c>
    </row>
    <row r="1153" spans="1:4" ht="16.5" customHeight="1">
      <c r="A1153" s="148" t="s">
        <v>965</v>
      </c>
      <c r="B1153" s="149">
        <v>0</v>
      </c>
      <c r="C1153" s="149">
        <v>0</v>
      </c>
      <c r="D1153" s="154" t="e">
        <f t="shared" si="19"/>
        <v>#DIV/0!</v>
      </c>
    </row>
    <row r="1154" spans="1:4" ht="16.5" customHeight="1">
      <c r="A1154" s="148" t="s">
        <v>966</v>
      </c>
      <c r="B1154" s="149">
        <v>0</v>
      </c>
      <c r="C1154" s="149">
        <v>0</v>
      </c>
      <c r="D1154" s="154" t="e">
        <f t="shared" si="19"/>
        <v>#DIV/0!</v>
      </c>
    </row>
    <row r="1155" spans="1:4" ht="16.5" customHeight="1">
      <c r="A1155" s="148" t="s">
        <v>967</v>
      </c>
      <c r="B1155" s="149">
        <v>345</v>
      </c>
      <c r="C1155" s="149">
        <f>C1156</f>
        <v>824</v>
      </c>
      <c r="D1155" s="154">
        <f t="shared" si="19"/>
        <v>41.86893203883495</v>
      </c>
    </row>
    <row r="1156" spans="1:4" ht="16.5" customHeight="1">
      <c r="A1156" s="148" t="s">
        <v>968</v>
      </c>
      <c r="B1156" s="149">
        <v>345</v>
      </c>
      <c r="C1156" s="149">
        <v>824</v>
      </c>
      <c r="D1156" s="154">
        <f t="shared" si="19"/>
        <v>41.86893203883495</v>
      </c>
    </row>
    <row r="1157" spans="1:4" ht="16.5" customHeight="1">
      <c r="A1157" s="148" t="s">
        <v>969</v>
      </c>
      <c r="B1157" s="149">
        <v>0</v>
      </c>
      <c r="C1157" s="149"/>
      <c r="D1157" s="154" t="e">
        <f t="shared" si="19"/>
        <v>#DIV/0!</v>
      </c>
    </row>
    <row r="1158" spans="1:4" ht="16.5" customHeight="1">
      <c r="A1158" s="148" t="s">
        <v>970</v>
      </c>
      <c r="B1158" s="149">
        <v>0</v>
      </c>
      <c r="C1158" s="149"/>
      <c r="D1158" s="154" t="e">
        <f t="shared" si="19"/>
        <v>#DIV/0!</v>
      </c>
    </row>
    <row r="1159" spans="1:4" ht="16.5" customHeight="1">
      <c r="A1159" s="148" t="s">
        <v>971</v>
      </c>
      <c r="B1159" s="149">
        <v>0</v>
      </c>
      <c r="C1159" s="149"/>
      <c r="D1159" s="154" t="e">
        <f t="shared" si="19"/>
        <v>#DIV/0!</v>
      </c>
    </row>
    <row r="1160" spans="1:4" ht="16.5" customHeight="1">
      <c r="A1160" s="148" t="s">
        <v>972</v>
      </c>
      <c r="B1160" s="149">
        <v>0</v>
      </c>
      <c r="C1160" s="149"/>
      <c r="D1160" s="154" t="e">
        <f t="shared" si="19"/>
        <v>#DIV/0!</v>
      </c>
    </row>
    <row r="1161" spans="1:4" ht="16.5" customHeight="1">
      <c r="A1161" s="148" t="s">
        <v>973</v>
      </c>
      <c r="B1161" s="149">
        <v>0</v>
      </c>
      <c r="C1161" s="149"/>
      <c r="D1161" s="154" t="e">
        <f t="shared" si="19"/>
        <v>#DIV/0!</v>
      </c>
    </row>
    <row r="1162" spans="1:4" ht="16.5" customHeight="1">
      <c r="A1162" s="148" t="s">
        <v>974</v>
      </c>
      <c r="B1162" s="149">
        <v>0</v>
      </c>
      <c r="C1162" s="149"/>
      <c r="D1162" s="154" t="e">
        <f t="shared" si="19"/>
        <v>#DIV/0!</v>
      </c>
    </row>
    <row r="1163" spans="1:4" ht="16.5" customHeight="1">
      <c r="A1163" s="148" t="s">
        <v>727</v>
      </c>
      <c r="B1163" s="149">
        <v>0</v>
      </c>
      <c r="C1163" s="149"/>
      <c r="D1163" s="154" t="e">
        <f t="shared" si="19"/>
        <v>#DIV/0!</v>
      </c>
    </row>
    <row r="1164" spans="1:4" ht="16.5" customHeight="1">
      <c r="A1164" s="148" t="s">
        <v>975</v>
      </c>
      <c r="B1164" s="149">
        <v>0</v>
      </c>
      <c r="C1164" s="149"/>
      <c r="D1164" s="154" t="e">
        <f t="shared" si="19"/>
        <v>#DIV/0!</v>
      </c>
    </row>
    <row r="1165" spans="1:4" ht="16.5" customHeight="1">
      <c r="A1165" s="148" t="s">
        <v>976</v>
      </c>
      <c r="B1165" s="149">
        <v>0</v>
      </c>
      <c r="C1165" s="149"/>
      <c r="D1165" s="154" t="e">
        <f t="shared" si="19"/>
        <v>#DIV/0!</v>
      </c>
    </row>
    <row r="1166" spans="1:4" ht="16.5" customHeight="1">
      <c r="A1166" s="148" t="s">
        <v>977</v>
      </c>
      <c r="B1166" s="149">
        <v>0</v>
      </c>
      <c r="C1166" s="149"/>
      <c r="D1166" s="154" t="e">
        <f t="shared" si="19"/>
        <v>#DIV/0!</v>
      </c>
    </row>
    <row r="1167" spans="1:4" ht="16.5" customHeight="1">
      <c r="A1167" s="148" t="s">
        <v>978</v>
      </c>
      <c r="B1167" s="149">
        <v>66272</v>
      </c>
      <c r="C1167" s="149">
        <f>SUM(C1168,C1187,C1206,C1215,C1230)</f>
        <v>83346</v>
      </c>
      <c r="D1167" s="154">
        <f t="shared" si="19"/>
        <v>79.51431382429871</v>
      </c>
    </row>
    <row r="1168" spans="1:4" ht="16.5" customHeight="1">
      <c r="A1168" s="148" t="s">
        <v>979</v>
      </c>
      <c r="B1168" s="149">
        <v>61725</v>
      </c>
      <c r="C1168" s="149">
        <f>SUM(C1169:C1186)</f>
        <v>81653</v>
      </c>
      <c r="D1168" s="154">
        <f t="shared" si="19"/>
        <v>75.59428312493111</v>
      </c>
    </row>
    <row r="1169" spans="1:4" ht="16.5" customHeight="1">
      <c r="A1169" s="148" t="s">
        <v>93</v>
      </c>
      <c r="B1169" s="149">
        <v>18777</v>
      </c>
      <c r="C1169" s="149">
        <v>18619</v>
      </c>
      <c r="D1169" s="154">
        <f t="shared" si="19"/>
        <v>100.84859552070466</v>
      </c>
    </row>
    <row r="1170" spans="1:4" ht="16.5" customHeight="1">
      <c r="A1170" s="148" t="s">
        <v>94</v>
      </c>
      <c r="B1170" s="149">
        <v>2582</v>
      </c>
      <c r="C1170" s="149">
        <v>4801</v>
      </c>
      <c r="D1170" s="154">
        <f t="shared" si="19"/>
        <v>53.78046240366591</v>
      </c>
    </row>
    <row r="1171" spans="1:4" ht="16.5" customHeight="1">
      <c r="A1171" s="148" t="s">
        <v>95</v>
      </c>
      <c r="B1171" s="149">
        <v>0</v>
      </c>
      <c r="C1171" s="149">
        <v>0</v>
      </c>
      <c r="D1171" s="154" t="e">
        <f t="shared" si="19"/>
        <v>#DIV/0!</v>
      </c>
    </row>
    <row r="1172" spans="1:4" ht="16.5" customHeight="1">
      <c r="A1172" s="148" t="s">
        <v>980</v>
      </c>
      <c r="B1172" s="149">
        <v>1227</v>
      </c>
      <c r="C1172" s="149">
        <v>905</v>
      </c>
      <c r="D1172" s="154">
        <f t="shared" si="19"/>
        <v>135.58011049723757</v>
      </c>
    </row>
    <row r="1173" spans="1:4" ht="16.5" customHeight="1">
      <c r="A1173" s="148" t="s">
        <v>981</v>
      </c>
      <c r="B1173" s="149">
        <v>665</v>
      </c>
      <c r="C1173" s="149">
        <v>15</v>
      </c>
      <c r="D1173" s="154">
        <f t="shared" si="19"/>
        <v>4433.333333333334</v>
      </c>
    </row>
    <row r="1174" spans="1:4" ht="16.5" customHeight="1">
      <c r="A1174" s="148" t="s">
        <v>982</v>
      </c>
      <c r="B1174" s="149">
        <v>9044</v>
      </c>
      <c r="C1174" s="149">
        <v>8497</v>
      </c>
      <c r="D1174" s="154">
        <f t="shared" si="19"/>
        <v>106.43756619983525</v>
      </c>
    </row>
    <row r="1175" spans="1:4" ht="16.5" customHeight="1">
      <c r="A1175" s="148" t="s">
        <v>983</v>
      </c>
      <c r="B1175" s="149">
        <v>197</v>
      </c>
      <c r="C1175" s="149">
        <v>408</v>
      </c>
      <c r="D1175" s="154">
        <f t="shared" si="19"/>
        <v>48.28431372549019</v>
      </c>
    </row>
    <row r="1176" spans="1:4" ht="16.5" customHeight="1">
      <c r="A1176" s="148" t="s">
        <v>984</v>
      </c>
      <c r="B1176" s="149">
        <v>200</v>
      </c>
      <c r="C1176" s="149">
        <v>0</v>
      </c>
      <c r="D1176" s="154" t="e">
        <f t="shared" si="19"/>
        <v>#DIV/0!</v>
      </c>
    </row>
    <row r="1177" spans="1:4" ht="16.5" customHeight="1">
      <c r="A1177" s="148" t="s">
        <v>985</v>
      </c>
      <c r="B1177" s="149">
        <v>622</v>
      </c>
      <c r="C1177" s="149">
        <v>15</v>
      </c>
      <c r="D1177" s="154">
        <f t="shared" si="19"/>
        <v>4146.666666666667</v>
      </c>
    </row>
    <row r="1178" spans="1:4" ht="16.5" customHeight="1">
      <c r="A1178" s="148" t="s">
        <v>986</v>
      </c>
      <c r="B1178" s="149">
        <v>7656</v>
      </c>
      <c r="C1178" s="149">
        <v>25989</v>
      </c>
      <c r="D1178" s="154">
        <f aca="true" t="shared" si="20" ref="D1178:D1241">B1178/C1178*100</f>
        <v>29.45861710723768</v>
      </c>
    </row>
    <row r="1179" spans="1:4" ht="16.5" customHeight="1">
      <c r="A1179" s="148" t="s">
        <v>987</v>
      </c>
      <c r="B1179" s="149">
        <v>11007</v>
      </c>
      <c r="C1179" s="149">
        <v>11878</v>
      </c>
      <c r="D1179" s="154">
        <f t="shared" si="20"/>
        <v>92.66711567603974</v>
      </c>
    </row>
    <row r="1180" spans="1:4" ht="16.5" customHeight="1">
      <c r="A1180" s="148" t="s">
        <v>988</v>
      </c>
      <c r="B1180" s="149">
        <v>5</v>
      </c>
      <c r="C1180" s="149">
        <v>0</v>
      </c>
      <c r="D1180" s="154" t="e">
        <f t="shared" si="20"/>
        <v>#DIV/0!</v>
      </c>
    </row>
    <row r="1181" spans="1:4" ht="16.5" customHeight="1">
      <c r="A1181" s="148" t="s">
        <v>989</v>
      </c>
      <c r="B1181" s="149">
        <v>1623</v>
      </c>
      <c r="C1181" s="149">
        <v>267</v>
      </c>
      <c r="D1181" s="154">
        <f t="shared" si="20"/>
        <v>607.8651685393259</v>
      </c>
    </row>
    <row r="1182" spans="1:4" ht="16.5" customHeight="1">
      <c r="A1182" s="148" t="s">
        <v>990</v>
      </c>
      <c r="B1182" s="149">
        <v>0</v>
      </c>
      <c r="C1182" s="149">
        <v>0</v>
      </c>
      <c r="D1182" s="154" t="e">
        <f t="shared" si="20"/>
        <v>#DIV/0!</v>
      </c>
    </row>
    <row r="1183" spans="1:4" ht="16.5" customHeight="1">
      <c r="A1183" s="148" t="s">
        <v>991</v>
      </c>
      <c r="B1183" s="149">
        <v>0</v>
      </c>
      <c r="C1183" s="149">
        <v>0</v>
      </c>
      <c r="D1183" s="154" t="e">
        <f t="shared" si="20"/>
        <v>#DIV/0!</v>
      </c>
    </row>
    <row r="1184" spans="1:4" ht="16.5" customHeight="1">
      <c r="A1184" s="148" t="s">
        <v>992</v>
      </c>
      <c r="B1184" s="149">
        <v>0</v>
      </c>
      <c r="C1184" s="149">
        <v>0</v>
      </c>
      <c r="D1184" s="154" t="e">
        <f t="shared" si="20"/>
        <v>#DIV/0!</v>
      </c>
    </row>
    <row r="1185" spans="1:4" ht="16.5" customHeight="1">
      <c r="A1185" s="148" t="s">
        <v>102</v>
      </c>
      <c r="B1185" s="149">
        <v>1300</v>
      </c>
      <c r="C1185" s="149">
        <v>891</v>
      </c>
      <c r="D1185" s="154">
        <f t="shared" si="20"/>
        <v>145.9034792368126</v>
      </c>
    </row>
    <row r="1186" spans="1:4" ht="16.5" customHeight="1">
      <c r="A1186" s="148" t="s">
        <v>993</v>
      </c>
      <c r="B1186" s="149">
        <v>6820</v>
      </c>
      <c r="C1186" s="149">
        <v>9368</v>
      </c>
      <c r="D1186" s="154">
        <f t="shared" si="20"/>
        <v>72.80102476515799</v>
      </c>
    </row>
    <row r="1187" spans="1:4" ht="16.5" customHeight="1">
      <c r="A1187" s="148" t="s">
        <v>994</v>
      </c>
      <c r="B1187" s="149">
        <v>0</v>
      </c>
      <c r="C1187" s="149"/>
      <c r="D1187" s="154" t="e">
        <f t="shared" si="20"/>
        <v>#DIV/0!</v>
      </c>
    </row>
    <row r="1188" spans="1:4" ht="16.5" customHeight="1">
      <c r="A1188" s="148" t="s">
        <v>93</v>
      </c>
      <c r="B1188" s="149">
        <v>0</v>
      </c>
      <c r="C1188" s="149"/>
      <c r="D1188" s="154" t="e">
        <f t="shared" si="20"/>
        <v>#DIV/0!</v>
      </c>
    </row>
    <row r="1189" spans="1:4" ht="16.5" customHeight="1">
      <c r="A1189" s="148" t="s">
        <v>94</v>
      </c>
      <c r="B1189" s="149">
        <v>0</v>
      </c>
      <c r="C1189" s="149"/>
      <c r="D1189" s="154" t="e">
        <f t="shared" si="20"/>
        <v>#DIV/0!</v>
      </c>
    </row>
    <row r="1190" spans="1:4" ht="16.5" customHeight="1">
      <c r="A1190" s="148" t="s">
        <v>95</v>
      </c>
      <c r="B1190" s="149">
        <v>0</v>
      </c>
      <c r="C1190" s="149"/>
      <c r="D1190" s="154" t="e">
        <f t="shared" si="20"/>
        <v>#DIV/0!</v>
      </c>
    </row>
    <row r="1191" spans="1:4" ht="16.5" customHeight="1">
      <c r="A1191" s="148" t="s">
        <v>995</v>
      </c>
      <c r="B1191" s="149">
        <v>0</v>
      </c>
      <c r="C1191" s="149"/>
      <c r="D1191" s="154" t="e">
        <f t="shared" si="20"/>
        <v>#DIV/0!</v>
      </c>
    </row>
    <row r="1192" spans="1:4" ht="16.5" customHeight="1">
      <c r="A1192" s="148" t="s">
        <v>996</v>
      </c>
      <c r="B1192" s="149">
        <v>0</v>
      </c>
      <c r="C1192" s="149"/>
      <c r="D1192" s="154" t="e">
        <f t="shared" si="20"/>
        <v>#DIV/0!</v>
      </c>
    </row>
    <row r="1193" spans="1:4" ht="16.5" customHeight="1">
      <c r="A1193" s="148" t="s">
        <v>997</v>
      </c>
      <c r="B1193" s="149">
        <v>0</v>
      </c>
      <c r="C1193" s="149"/>
      <c r="D1193" s="154" t="e">
        <f t="shared" si="20"/>
        <v>#DIV/0!</v>
      </c>
    </row>
    <row r="1194" spans="1:4" ht="16.5" customHeight="1">
      <c r="A1194" s="148" t="s">
        <v>998</v>
      </c>
      <c r="B1194" s="149">
        <v>0</v>
      </c>
      <c r="C1194" s="149"/>
      <c r="D1194" s="154" t="e">
        <f t="shared" si="20"/>
        <v>#DIV/0!</v>
      </c>
    </row>
    <row r="1195" spans="1:4" ht="16.5" customHeight="1">
      <c r="A1195" s="148" t="s">
        <v>999</v>
      </c>
      <c r="B1195" s="149">
        <v>0</v>
      </c>
      <c r="C1195" s="149"/>
      <c r="D1195" s="154" t="e">
        <f t="shared" si="20"/>
        <v>#DIV/0!</v>
      </c>
    </row>
    <row r="1196" spans="1:4" ht="16.5" customHeight="1">
      <c r="A1196" s="148" t="s">
        <v>1000</v>
      </c>
      <c r="B1196" s="149">
        <v>0</v>
      </c>
      <c r="C1196" s="149"/>
      <c r="D1196" s="154" t="e">
        <f t="shared" si="20"/>
        <v>#DIV/0!</v>
      </c>
    </row>
    <row r="1197" spans="1:4" ht="16.5" customHeight="1">
      <c r="A1197" s="148" t="s">
        <v>1001</v>
      </c>
      <c r="B1197" s="149">
        <v>0</v>
      </c>
      <c r="C1197" s="149"/>
      <c r="D1197" s="154" t="e">
        <f t="shared" si="20"/>
        <v>#DIV/0!</v>
      </c>
    </row>
    <row r="1198" spans="1:4" ht="16.5" customHeight="1">
      <c r="A1198" s="148" t="s">
        <v>1002</v>
      </c>
      <c r="B1198" s="149">
        <v>0</v>
      </c>
      <c r="C1198" s="149"/>
      <c r="D1198" s="154" t="e">
        <f t="shared" si="20"/>
        <v>#DIV/0!</v>
      </c>
    </row>
    <row r="1199" spans="1:4" ht="16.5" customHeight="1">
      <c r="A1199" s="148" t="s">
        <v>1003</v>
      </c>
      <c r="B1199" s="149">
        <v>0</v>
      </c>
      <c r="C1199" s="149"/>
      <c r="D1199" s="154" t="e">
        <f t="shared" si="20"/>
        <v>#DIV/0!</v>
      </c>
    </row>
    <row r="1200" spans="1:4" ht="16.5" customHeight="1">
      <c r="A1200" s="148" t="s">
        <v>1004</v>
      </c>
      <c r="B1200" s="149">
        <v>0</v>
      </c>
      <c r="C1200" s="149"/>
      <c r="D1200" s="154" t="e">
        <f t="shared" si="20"/>
        <v>#DIV/0!</v>
      </c>
    </row>
    <row r="1201" spans="1:4" ht="16.5" customHeight="1">
      <c r="A1201" s="148" t="s">
        <v>1005</v>
      </c>
      <c r="B1201" s="149">
        <v>0</v>
      </c>
      <c r="C1201" s="149"/>
      <c r="D1201" s="154" t="e">
        <f t="shared" si="20"/>
        <v>#DIV/0!</v>
      </c>
    </row>
    <row r="1202" spans="1:4" ht="16.5" customHeight="1">
      <c r="A1202" s="148" t="s">
        <v>1006</v>
      </c>
      <c r="B1202" s="149">
        <v>0</v>
      </c>
      <c r="C1202" s="149"/>
      <c r="D1202" s="154" t="e">
        <f t="shared" si="20"/>
        <v>#DIV/0!</v>
      </c>
    </row>
    <row r="1203" spans="1:4" ht="16.5" customHeight="1">
      <c r="A1203" s="148" t="s">
        <v>1007</v>
      </c>
      <c r="B1203" s="149">
        <v>0</v>
      </c>
      <c r="C1203" s="149"/>
      <c r="D1203" s="154" t="e">
        <f t="shared" si="20"/>
        <v>#DIV/0!</v>
      </c>
    </row>
    <row r="1204" spans="1:4" ht="16.5" customHeight="1">
      <c r="A1204" s="148" t="s">
        <v>102</v>
      </c>
      <c r="B1204" s="149">
        <v>0</v>
      </c>
      <c r="C1204" s="149"/>
      <c r="D1204" s="154" t="e">
        <f t="shared" si="20"/>
        <v>#DIV/0!</v>
      </c>
    </row>
    <row r="1205" spans="1:4" ht="16.5" customHeight="1">
      <c r="A1205" s="148" t="s">
        <v>1008</v>
      </c>
      <c r="B1205" s="149">
        <v>0</v>
      </c>
      <c r="C1205" s="149"/>
      <c r="D1205" s="154" t="e">
        <f t="shared" si="20"/>
        <v>#DIV/0!</v>
      </c>
    </row>
    <row r="1206" spans="1:4" ht="16.5" customHeight="1">
      <c r="A1206" s="148" t="s">
        <v>1009</v>
      </c>
      <c r="B1206" s="149">
        <v>5</v>
      </c>
      <c r="C1206" s="149">
        <f>SUM(C1207:C1214)</f>
        <v>92</v>
      </c>
      <c r="D1206" s="154">
        <f t="shared" si="20"/>
        <v>5.434782608695652</v>
      </c>
    </row>
    <row r="1207" spans="1:4" ht="16.5" customHeight="1">
      <c r="A1207" s="148" t="s">
        <v>93</v>
      </c>
      <c r="B1207" s="149">
        <v>0</v>
      </c>
      <c r="C1207" s="149">
        <v>7</v>
      </c>
      <c r="D1207" s="154">
        <f t="shared" si="20"/>
        <v>0</v>
      </c>
    </row>
    <row r="1208" spans="1:4" ht="16.5" customHeight="1">
      <c r="A1208" s="148" t="s">
        <v>94</v>
      </c>
      <c r="B1208" s="149">
        <v>0</v>
      </c>
      <c r="C1208" s="149">
        <v>0</v>
      </c>
      <c r="D1208" s="154" t="e">
        <f t="shared" si="20"/>
        <v>#DIV/0!</v>
      </c>
    </row>
    <row r="1209" spans="1:4" ht="16.5" customHeight="1">
      <c r="A1209" s="148" t="s">
        <v>95</v>
      </c>
      <c r="B1209" s="149">
        <v>0</v>
      </c>
      <c r="C1209" s="149">
        <v>0</v>
      </c>
      <c r="D1209" s="154" t="e">
        <f t="shared" si="20"/>
        <v>#DIV/0!</v>
      </c>
    </row>
    <row r="1210" spans="1:4" ht="16.5" customHeight="1">
      <c r="A1210" s="148" t="s">
        <v>1010</v>
      </c>
      <c r="B1210" s="149">
        <v>5</v>
      </c>
      <c r="C1210" s="149">
        <v>85</v>
      </c>
      <c r="D1210" s="154">
        <f t="shared" si="20"/>
        <v>5.88235294117647</v>
      </c>
    </row>
    <row r="1211" spans="1:4" ht="16.5" customHeight="1">
      <c r="A1211" s="148" t="s">
        <v>1011</v>
      </c>
      <c r="B1211" s="149">
        <v>0</v>
      </c>
      <c r="C1211" s="149"/>
      <c r="D1211" s="154" t="e">
        <f t="shared" si="20"/>
        <v>#DIV/0!</v>
      </c>
    </row>
    <row r="1212" spans="1:4" ht="16.5" customHeight="1">
      <c r="A1212" s="148" t="s">
        <v>1012</v>
      </c>
      <c r="B1212" s="149">
        <v>0</v>
      </c>
      <c r="C1212" s="149"/>
      <c r="D1212" s="154" t="e">
        <f t="shared" si="20"/>
        <v>#DIV/0!</v>
      </c>
    </row>
    <row r="1213" spans="1:4" ht="16.5" customHeight="1">
      <c r="A1213" s="148" t="s">
        <v>102</v>
      </c>
      <c r="B1213" s="149">
        <v>0</v>
      </c>
      <c r="C1213" s="149"/>
      <c r="D1213" s="154" t="e">
        <f t="shared" si="20"/>
        <v>#DIV/0!</v>
      </c>
    </row>
    <row r="1214" spans="1:4" ht="16.5" customHeight="1">
      <c r="A1214" s="148" t="s">
        <v>1013</v>
      </c>
      <c r="B1214" s="149">
        <v>0</v>
      </c>
      <c r="C1214" s="149"/>
      <c r="D1214" s="154" t="e">
        <f t="shared" si="20"/>
        <v>#DIV/0!</v>
      </c>
    </row>
    <row r="1215" spans="1:4" ht="16.5" customHeight="1">
      <c r="A1215" s="148" t="s">
        <v>1014</v>
      </c>
      <c r="B1215" s="149">
        <v>1840</v>
      </c>
      <c r="C1215" s="149">
        <f>SUM(C1216:C1229)</f>
        <v>1487</v>
      </c>
      <c r="D1215" s="154">
        <f t="shared" si="20"/>
        <v>123.73907195696032</v>
      </c>
    </row>
    <row r="1216" spans="1:4" ht="16.5" customHeight="1">
      <c r="A1216" s="148" t="s">
        <v>93</v>
      </c>
      <c r="B1216" s="149">
        <v>594</v>
      </c>
      <c r="C1216" s="149">
        <v>496</v>
      </c>
      <c r="D1216" s="154">
        <f t="shared" si="20"/>
        <v>119.75806451612902</v>
      </c>
    </row>
    <row r="1217" spans="1:4" ht="16.5" customHeight="1">
      <c r="A1217" s="148" t="s">
        <v>94</v>
      </c>
      <c r="B1217" s="149">
        <v>148</v>
      </c>
      <c r="C1217" s="149">
        <v>179</v>
      </c>
      <c r="D1217" s="154">
        <f t="shared" si="20"/>
        <v>82.68156424581005</v>
      </c>
    </row>
    <row r="1218" spans="1:4" ht="16.5" customHeight="1">
      <c r="A1218" s="148" t="s">
        <v>95</v>
      </c>
      <c r="B1218" s="149">
        <v>0</v>
      </c>
      <c r="C1218" s="149">
        <v>0</v>
      </c>
      <c r="D1218" s="154" t="e">
        <f t="shared" si="20"/>
        <v>#DIV/0!</v>
      </c>
    </row>
    <row r="1219" spans="1:4" ht="16.5" customHeight="1">
      <c r="A1219" s="148" t="s">
        <v>1015</v>
      </c>
      <c r="B1219" s="149">
        <v>31</v>
      </c>
      <c r="C1219" s="149">
        <v>28</v>
      </c>
      <c r="D1219" s="154">
        <f t="shared" si="20"/>
        <v>110.71428571428572</v>
      </c>
    </row>
    <row r="1220" spans="1:4" ht="16.5" customHeight="1">
      <c r="A1220" s="148" t="s">
        <v>1016</v>
      </c>
      <c r="B1220" s="149">
        <v>0</v>
      </c>
      <c r="C1220" s="149">
        <v>5</v>
      </c>
      <c r="D1220" s="154">
        <f t="shared" si="20"/>
        <v>0</v>
      </c>
    </row>
    <row r="1221" spans="1:4" ht="16.5" customHeight="1">
      <c r="A1221" s="148" t="s">
        <v>1017</v>
      </c>
      <c r="B1221" s="149">
        <v>0</v>
      </c>
      <c r="C1221" s="149">
        <v>26</v>
      </c>
      <c r="D1221" s="154">
        <f t="shared" si="20"/>
        <v>0</v>
      </c>
    </row>
    <row r="1222" spans="1:4" ht="16.5" customHeight="1">
      <c r="A1222" s="148" t="s">
        <v>1018</v>
      </c>
      <c r="B1222" s="149">
        <v>9</v>
      </c>
      <c r="C1222" s="149">
        <v>24</v>
      </c>
      <c r="D1222" s="154">
        <f t="shared" si="20"/>
        <v>37.5</v>
      </c>
    </row>
    <row r="1223" spans="1:4" ht="16.5" customHeight="1">
      <c r="A1223" s="148" t="s">
        <v>1019</v>
      </c>
      <c r="B1223" s="149">
        <v>109</v>
      </c>
      <c r="C1223" s="149">
        <v>100</v>
      </c>
      <c r="D1223" s="154">
        <f t="shared" si="20"/>
        <v>109.00000000000001</v>
      </c>
    </row>
    <row r="1224" spans="1:4" ht="16.5" customHeight="1">
      <c r="A1224" s="148" t="s">
        <v>1020</v>
      </c>
      <c r="B1224" s="149">
        <v>461</v>
      </c>
      <c r="C1224" s="149">
        <v>81</v>
      </c>
      <c r="D1224" s="154">
        <f t="shared" si="20"/>
        <v>569.1358024691358</v>
      </c>
    </row>
    <row r="1225" spans="1:4" ht="16.5" customHeight="1">
      <c r="A1225" s="148" t="s">
        <v>1021</v>
      </c>
      <c r="B1225" s="149">
        <v>54</v>
      </c>
      <c r="C1225" s="149">
        <v>356</v>
      </c>
      <c r="D1225" s="154">
        <f t="shared" si="20"/>
        <v>15.168539325842698</v>
      </c>
    </row>
    <row r="1226" spans="1:4" ht="16.5" customHeight="1">
      <c r="A1226" s="148" t="s">
        <v>1022</v>
      </c>
      <c r="B1226" s="149">
        <v>0</v>
      </c>
      <c r="C1226" s="149">
        <v>0</v>
      </c>
      <c r="D1226" s="154" t="e">
        <f t="shared" si="20"/>
        <v>#DIV/0!</v>
      </c>
    </row>
    <row r="1227" spans="1:4" ht="16.5" customHeight="1">
      <c r="A1227" s="148" t="s">
        <v>1023</v>
      </c>
      <c r="B1227" s="149">
        <v>0</v>
      </c>
      <c r="C1227" s="149">
        <v>0</v>
      </c>
      <c r="D1227" s="154" t="e">
        <f t="shared" si="20"/>
        <v>#DIV/0!</v>
      </c>
    </row>
    <row r="1228" spans="1:4" ht="16.5" customHeight="1">
      <c r="A1228" s="148" t="s">
        <v>1024</v>
      </c>
      <c r="B1228" s="149">
        <v>0</v>
      </c>
      <c r="C1228" s="149">
        <v>0</v>
      </c>
      <c r="D1228" s="154" t="e">
        <f t="shared" si="20"/>
        <v>#DIV/0!</v>
      </c>
    </row>
    <row r="1229" spans="1:4" ht="16.5" customHeight="1">
      <c r="A1229" s="148" t="s">
        <v>1025</v>
      </c>
      <c r="B1229" s="149">
        <v>434</v>
      </c>
      <c r="C1229" s="149">
        <v>192</v>
      </c>
      <c r="D1229" s="154">
        <f t="shared" si="20"/>
        <v>226.04166666666666</v>
      </c>
    </row>
    <row r="1230" spans="1:4" ht="16.5" customHeight="1">
      <c r="A1230" s="148" t="s">
        <v>1026</v>
      </c>
      <c r="B1230" s="149">
        <v>2702</v>
      </c>
      <c r="C1230" s="149">
        <f>C1231</f>
        <v>114</v>
      </c>
      <c r="D1230" s="154">
        <f t="shared" si="20"/>
        <v>2370.175438596491</v>
      </c>
    </row>
    <row r="1231" spans="1:4" ht="16.5" customHeight="1">
      <c r="A1231" s="148" t="s">
        <v>1027</v>
      </c>
      <c r="B1231" s="149">
        <v>2702</v>
      </c>
      <c r="C1231" s="149">
        <v>114</v>
      </c>
      <c r="D1231" s="154">
        <f t="shared" si="20"/>
        <v>2370.175438596491</v>
      </c>
    </row>
    <row r="1232" spans="1:4" ht="16.5" customHeight="1">
      <c r="A1232" s="148" t="s">
        <v>1028</v>
      </c>
      <c r="B1232" s="149">
        <v>136283</v>
      </c>
      <c r="C1232" s="149">
        <f>SUM(C1233,C1242,C1246)</f>
        <v>175841</v>
      </c>
      <c r="D1232" s="154">
        <f t="shared" si="20"/>
        <v>77.50354013000381</v>
      </c>
    </row>
    <row r="1233" spans="1:4" ht="16.5" customHeight="1">
      <c r="A1233" s="148" t="s">
        <v>1029</v>
      </c>
      <c r="B1233" s="149">
        <v>80608</v>
      </c>
      <c r="C1233" s="149">
        <f>SUM(C1234:C1241)</f>
        <v>127337</v>
      </c>
      <c r="D1233" s="154">
        <f t="shared" si="20"/>
        <v>63.30288918381931</v>
      </c>
    </row>
    <row r="1234" spans="1:4" ht="16.5" customHeight="1">
      <c r="A1234" s="148" t="s">
        <v>1030</v>
      </c>
      <c r="B1234" s="149">
        <v>46</v>
      </c>
      <c r="C1234" s="149">
        <v>145</v>
      </c>
      <c r="D1234" s="154">
        <f t="shared" si="20"/>
        <v>31.724137931034484</v>
      </c>
    </row>
    <row r="1235" spans="1:4" ht="16.5" customHeight="1">
      <c r="A1235" s="148" t="s">
        <v>1031</v>
      </c>
      <c r="B1235" s="149">
        <v>29</v>
      </c>
      <c r="C1235" s="149">
        <v>4</v>
      </c>
      <c r="D1235" s="154">
        <f t="shared" si="20"/>
        <v>725</v>
      </c>
    </row>
    <row r="1236" spans="1:4" ht="16.5" customHeight="1">
      <c r="A1236" s="148" t="s">
        <v>1032</v>
      </c>
      <c r="B1236" s="149">
        <v>13711</v>
      </c>
      <c r="C1236" s="149">
        <v>48262</v>
      </c>
      <c r="D1236" s="154">
        <f t="shared" si="20"/>
        <v>28.409514732087356</v>
      </c>
    </row>
    <row r="1237" spans="1:4" ht="16.5" customHeight="1">
      <c r="A1237" s="148" t="s">
        <v>1033</v>
      </c>
      <c r="B1237" s="149">
        <v>0</v>
      </c>
      <c r="C1237" s="149">
        <v>0</v>
      </c>
      <c r="D1237" s="154" t="e">
        <f t="shared" si="20"/>
        <v>#DIV/0!</v>
      </c>
    </row>
    <row r="1238" spans="1:4" ht="16.5" customHeight="1">
      <c r="A1238" s="148" t="s">
        <v>1034</v>
      </c>
      <c r="B1238" s="149">
        <v>17754</v>
      </c>
      <c r="C1238" s="149">
        <v>33393</v>
      </c>
      <c r="D1238" s="154">
        <f t="shared" si="20"/>
        <v>53.1668313718444</v>
      </c>
    </row>
    <row r="1239" spans="1:4" ht="16.5" customHeight="1">
      <c r="A1239" s="148" t="s">
        <v>1035</v>
      </c>
      <c r="B1239" s="149">
        <v>1560</v>
      </c>
      <c r="C1239" s="149">
        <v>9389</v>
      </c>
      <c r="D1239" s="154">
        <f t="shared" si="20"/>
        <v>16.61518798594099</v>
      </c>
    </row>
    <row r="1240" spans="1:4" ht="16.5" customHeight="1">
      <c r="A1240" s="148" t="s">
        <v>1036</v>
      </c>
      <c r="B1240" s="149">
        <v>3908</v>
      </c>
      <c r="C1240" s="149">
        <v>8519</v>
      </c>
      <c r="D1240" s="154">
        <f t="shared" si="20"/>
        <v>45.873928864890246</v>
      </c>
    </row>
    <row r="1241" spans="1:4" ht="16.5" customHeight="1">
      <c r="A1241" s="148" t="s">
        <v>1037</v>
      </c>
      <c r="B1241" s="149">
        <v>43600</v>
      </c>
      <c r="C1241" s="149">
        <v>27625</v>
      </c>
      <c r="D1241" s="154">
        <f t="shared" si="20"/>
        <v>157.82805429864254</v>
      </c>
    </row>
    <row r="1242" spans="1:4" ht="16.5" customHeight="1">
      <c r="A1242" s="148" t="s">
        <v>1038</v>
      </c>
      <c r="B1242" s="149">
        <v>44421</v>
      </c>
      <c r="C1242" s="149">
        <f>SUM(C1243:C1245)</f>
        <v>34601</v>
      </c>
      <c r="D1242" s="154">
        <f aca="true" t="shared" si="21" ref="D1242:D1305">B1242/C1242*100</f>
        <v>128.3806826392301</v>
      </c>
    </row>
    <row r="1243" spans="1:4" ht="16.5" customHeight="1">
      <c r="A1243" s="148" t="s">
        <v>1039</v>
      </c>
      <c r="B1243" s="149">
        <v>44408</v>
      </c>
      <c r="C1243" s="149">
        <v>34600</v>
      </c>
      <c r="D1243" s="154">
        <f t="shared" si="21"/>
        <v>128.34682080924856</v>
      </c>
    </row>
    <row r="1244" spans="1:4" ht="16.5" customHeight="1">
      <c r="A1244" s="148" t="s">
        <v>1040</v>
      </c>
      <c r="B1244" s="149">
        <v>13</v>
      </c>
      <c r="C1244" s="149">
        <v>0</v>
      </c>
      <c r="D1244" s="154" t="e">
        <f t="shared" si="21"/>
        <v>#DIV/0!</v>
      </c>
    </row>
    <row r="1245" spans="1:4" ht="16.5" customHeight="1">
      <c r="A1245" s="148" t="s">
        <v>1041</v>
      </c>
      <c r="B1245" s="149">
        <v>0</v>
      </c>
      <c r="C1245" s="149">
        <v>1</v>
      </c>
      <c r="D1245" s="154">
        <f t="shared" si="21"/>
        <v>0</v>
      </c>
    </row>
    <row r="1246" spans="1:4" ht="16.5" customHeight="1">
      <c r="A1246" s="148" t="s">
        <v>1042</v>
      </c>
      <c r="B1246" s="149">
        <v>11254</v>
      </c>
      <c r="C1246" s="149">
        <f>SUM(C1247:C1249)</f>
        <v>13903</v>
      </c>
      <c r="D1246" s="154">
        <f t="shared" si="21"/>
        <v>80.94655829677048</v>
      </c>
    </row>
    <row r="1247" spans="1:4" ht="16.5" customHeight="1">
      <c r="A1247" s="148" t="s">
        <v>1043</v>
      </c>
      <c r="B1247" s="149">
        <v>1710</v>
      </c>
      <c r="C1247" s="149">
        <v>1867</v>
      </c>
      <c r="D1247" s="154">
        <f t="shared" si="21"/>
        <v>91.59078735940011</v>
      </c>
    </row>
    <row r="1248" spans="1:4" ht="16.5" customHeight="1">
      <c r="A1248" s="148" t="s">
        <v>1044</v>
      </c>
      <c r="B1248" s="149">
        <v>4337</v>
      </c>
      <c r="C1248" s="149">
        <v>11523</v>
      </c>
      <c r="D1248" s="154">
        <f t="shared" si="21"/>
        <v>37.637767942376115</v>
      </c>
    </row>
    <row r="1249" spans="1:4" ht="16.5" customHeight="1">
      <c r="A1249" s="148" t="s">
        <v>1045</v>
      </c>
      <c r="B1249" s="149">
        <v>5207</v>
      </c>
      <c r="C1249" s="149">
        <v>513</v>
      </c>
      <c r="D1249" s="154">
        <f t="shared" si="21"/>
        <v>1015.009746588694</v>
      </c>
    </row>
    <row r="1250" spans="1:4" ht="16.5" customHeight="1">
      <c r="A1250" s="148" t="s">
        <v>1046</v>
      </c>
      <c r="B1250" s="149">
        <v>17987</v>
      </c>
      <c r="C1250" s="149">
        <f>SUM(C1251,C1266,C1280,C1285,C1291)</f>
        <v>11049</v>
      </c>
      <c r="D1250" s="154">
        <f t="shared" si="21"/>
        <v>162.7930129423477</v>
      </c>
    </row>
    <row r="1251" spans="1:4" ht="16.5" customHeight="1">
      <c r="A1251" s="148" t="s">
        <v>1047</v>
      </c>
      <c r="B1251" s="149">
        <v>10817</v>
      </c>
      <c r="C1251" s="149">
        <f>SUM(C1252:C1265)</f>
        <v>8653</v>
      </c>
      <c r="D1251" s="154">
        <f t="shared" si="21"/>
        <v>125.00866751415694</v>
      </c>
    </row>
    <row r="1252" spans="1:4" ht="16.5" customHeight="1">
      <c r="A1252" s="148" t="s">
        <v>93</v>
      </c>
      <c r="B1252" s="149">
        <v>1541</v>
      </c>
      <c r="C1252" s="149">
        <v>2285</v>
      </c>
      <c r="D1252" s="154">
        <f t="shared" si="21"/>
        <v>67.4398249452954</v>
      </c>
    </row>
    <row r="1253" spans="1:4" ht="16.5" customHeight="1">
      <c r="A1253" s="148" t="s">
        <v>94</v>
      </c>
      <c r="B1253" s="149">
        <v>326</v>
      </c>
      <c r="C1253" s="149">
        <v>523</v>
      </c>
      <c r="D1253" s="154">
        <f t="shared" si="21"/>
        <v>62.33269598470363</v>
      </c>
    </row>
    <row r="1254" spans="1:4" ht="16.5" customHeight="1">
      <c r="A1254" s="148" t="s">
        <v>95</v>
      </c>
      <c r="B1254" s="149">
        <v>0</v>
      </c>
      <c r="C1254" s="149">
        <v>5</v>
      </c>
      <c r="D1254" s="154">
        <f t="shared" si="21"/>
        <v>0</v>
      </c>
    </row>
    <row r="1255" spans="1:4" ht="16.5" customHeight="1">
      <c r="A1255" s="148" t="s">
        <v>1048</v>
      </c>
      <c r="B1255" s="149">
        <v>0</v>
      </c>
      <c r="C1255" s="149">
        <v>0</v>
      </c>
      <c r="D1255" s="154" t="e">
        <f t="shared" si="21"/>
        <v>#DIV/0!</v>
      </c>
    </row>
    <row r="1256" spans="1:4" ht="16.5" customHeight="1">
      <c r="A1256" s="148" t="s">
        <v>1049</v>
      </c>
      <c r="B1256" s="149">
        <v>0</v>
      </c>
      <c r="C1256" s="149">
        <v>20</v>
      </c>
      <c r="D1256" s="154">
        <f t="shared" si="21"/>
        <v>0</v>
      </c>
    </row>
    <row r="1257" spans="1:4" ht="16.5" customHeight="1">
      <c r="A1257" s="148" t="s">
        <v>1050</v>
      </c>
      <c r="B1257" s="149">
        <v>43</v>
      </c>
      <c r="C1257" s="149">
        <v>74</v>
      </c>
      <c r="D1257" s="154">
        <f t="shared" si="21"/>
        <v>58.108108108108105</v>
      </c>
    </row>
    <row r="1258" spans="1:4" ht="16.5" customHeight="1">
      <c r="A1258" s="148" t="s">
        <v>1051</v>
      </c>
      <c r="B1258" s="149">
        <v>0</v>
      </c>
      <c r="C1258" s="149">
        <v>0</v>
      </c>
      <c r="D1258" s="154" t="e">
        <f t="shared" si="21"/>
        <v>#DIV/0!</v>
      </c>
    </row>
    <row r="1259" spans="1:4" ht="16.5" customHeight="1">
      <c r="A1259" s="148" t="s">
        <v>1052</v>
      </c>
      <c r="B1259" s="149">
        <v>0</v>
      </c>
      <c r="C1259" s="149">
        <v>0</v>
      </c>
      <c r="D1259" s="154" t="e">
        <f t="shared" si="21"/>
        <v>#DIV/0!</v>
      </c>
    </row>
    <row r="1260" spans="1:4" ht="16.5" customHeight="1">
      <c r="A1260" s="148" t="s">
        <v>1053</v>
      </c>
      <c r="B1260" s="149">
        <v>0</v>
      </c>
      <c r="C1260" s="149">
        <v>0</v>
      </c>
      <c r="D1260" s="154" t="e">
        <f t="shared" si="21"/>
        <v>#DIV/0!</v>
      </c>
    </row>
    <row r="1261" spans="1:4" ht="16.5" customHeight="1">
      <c r="A1261" s="148" t="s">
        <v>1054</v>
      </c>
      <c r="B1261" s="149">
        <v>0</v>
      </c>
      <c r="C1261" s="149">
        <v>0</v>
      </c>
      <c r="D1261" s="154" t="e">
        <f t="shared" si="21"/>
        <v>#DIV/0!</v>
      </c>
    </row>
    <row r="1262" spans="1:4" ht="16.5" customHeight="1">
      <c r="A1262" s="148" t="s">
        <v>1055</v>
      </c>
      <c r="B1262" s="149">
        <v>982</v>
      </c>
      <c r="C1262" s="149">
        <v>1434</v>
      </c>
      <c r="D1262" s="154">
        <f t="shared" si="21"/>
        <v>68.47977684797767</v>
      </c>
    </row>
    <row r="1263" spans="1:4" ht="16.5" customHeight="1">
      <c r="A1263" s="148" t="s">
        <v>1056</v>
      </c>
      <c r="B1263" s="149">
        <v>0</v>
      </c>
      <c r="C1263" s="149">
        <v>0</v>
      </c>
      <c r="D1263" s="154" t="e">
        <f t="shared" si="21"/>
        <v>#DIV/0!</v>
      </c>
    </row>
    <row r="1264" spans="1:4" ht="16.5" customHeight="1">
      <c r="A1264" s="148" t="s">
        <v>102</v>
      </c>
      <c r="B1264" s="149">
        <v>289</v>
      </c>
      <c r="C1264" s="149">
        <v>242</v>
      </c>
      <c r="D1264" s="154">
        <f t="shared" si="21"/>
        <v>119.42148760330578</v>
      </c>
    </row>
    <row r="1265" spans="1:4" ht="16.5" customHeight="1">
      <c r="A1265" s="148" t="s">
        <v>1057</v>
      </c>
      <c r="B1265" s="149">
        <v>7636</v>
      </c>
      <c r="C1265" s="149">
        <v>4070</v>
      </c>
      <c r="D1265" s="154">
        <f t="shared" si="21"/>
        <v>187.6167076167076</v>
      </c>
    </row>
    <row r="1266" spans="1:4" ht="16.5" customHeight="1">
      <c r="A1266" s="148" t="s">
        <v>1058</v>
      </c>
      <c r="B1266" s="149">
        <v>62</v>
      </c>
      <c r="C1266" s="149">
        <f>SUM(C1267:C1279)</f>
        <v>741</v>
      </c>
      <c r="D1266" s="154">
        <f t="shared" si="21"/>
        <v>8.367071524966262</v>
      </c>
    </row>
    <row r="1267" spans="1:4" ht="16.5" customHeight="1">
      <c r="A1267" s="148" t="s">
        <v>93</v>
      </c>
      <c r="B1267" s="149">
        <v>44</v>
      </c>
      <c r="C1267" s="149">
        <v>161</v>
      </c>
      <c r="D1267" s="154">
        <f t="shared" si="21"/>
        <v>27.32919254658385</v>
      </c>
    </row>
    <row r="1268" spans="1:4" ht="16.5" customHeight="1">
      <c r="A1268" s="148" t="s">
        <v>94</v>
      </c>
      <c r="B1268" s="149">
        <v>0</v>
      </c>
      <c r="C1268" s="149">
        <v>0</v>
      </c>
      <c r="D1268" s="154" t="e">
        <f t="shared" si="21"/>
        <v>#DIV/0!</v>
      </c>
    </row>
    <row r="1269" spans="1:4" ht="16.5" customHeight="1">
      <c r="A1269" s="148" t="s">
        <v>95</v>
      </c>
      <c r="B1269" s="149">
        <v>0</v>
      </c>
      <c r="C1269" s="149">
        <v>0</v>
      </c>
      <c r="D1269" s="154" t="e">
        <f t="shared" si="21"/>
        <v>#DIV/0!</v>
      </c>
    </row>
    <row r="1270" spans="1:4" ht="16.5" customHeight="1">
      <c r="A1270" s="148" t="s">
        <v>1059</v>
      </c>
      <c r="B1270" s="149">
        <v>0</v>
      </c>
      <c r="C1270" s="149">
        <v>0</v>
      </c>
      <c r="D1270" s="154" t="e">
        <f t="shared" si="21"/>
        <v>#DIV/0!</v>
      </c>
    </row>
    <row r="1271" spans="1:4" ht="16.5" customHeight="1">
      <c r="A1271" s="148" t="s">
        <v>1060</v>
      </c>
      <c r="B1271" s="149">
        <v>0</v>
      </c>
      <c r="C1271" s="149">
        <v>0</v>
      </c>
      <c r="D1271" s="154" t="e">
        <f t="shared" si="21"/>
        <v>#DIV/0!</v>
      </c>
    </row>
    <row r="1272" spans="1:4" ht="16.5" customHeight="1">
      <c r="A1272" s="148" t="s">
        <v>1061</v>
      </c>
      <c r="B1272" s="149">
        <v>0</v>
      </c>
      <c r="C1272" s="149">
        <v>0</v>
      </c>
      <c r="D1272" s="154" t="e">
        <f t="shared" si="21"/>
        <v>#DIV/0!</v>
      </c>
    </row>
    <row r="1273" spans="1:4" ht="16.5" customHeight="1">
      <c r="A1273" s="148" t="s">
        <v>1062</v>
      </c>
      <c r="B1273" s="149">
        <v>0</v>
      </c>
      <c r="C1273" s="149">
        <v>0</v>
      </c>
      <c r="D1273" s="154" t="e">
        <f t="shared" si="21"/>
        <v>#DIV/0!</v>
      </c>
    </row>
    <row r="1274" spans="1:4" ht="16.5" customHeight="1">
      <c r="A1274" s="148" t="s">
        <v>1063</v>
      </c>
      <c r="B1274" s="149">
        <v>0</v>
      </c>
      <c r="C1274" s="149">
        <v>0</v>
      </c>
      <c r="D1274" s="154" t="e">
        <f t="shared" si="21"/>
        <v>#DIV/0!</v>
      </c>
    </row>
    <row r="1275" spans="1:4" ht="16.5" customHeight="1">
      <c r="A1275" s="148" t="s">
        <v>1064</v>
      </c>
      <c r="B1275" s="149">
        <v>0</v>
      </c>
      <c r="C1275" s="149">
        <v>0</v>
      </c>
      <c r="D1275" s="154" t="e">
        <f t="shared" si="21"/>
        <v>#DIV/0!</v>
      </c>
    </row>
    <row r="1276" spans="1:4" ht="16.5" customHeight="1">
      <c r="A1276" s="148" t="s">
        <v>1065</v>
      </c>
      <c r="B1276" s="149">
        <v>0</v>
      </c>
      <c r="C1276" s="149">
        <v>534</v>
      </c>
      <c r="D1276" s="154">
        <f t="shared" si="21"/>
        <v>0</v>
      </c>
    </row>
    <row r="1277" spans="1:4" ht="16.5" customHeight="1">
      <c r="A1277" s="148" t="s">
        <v>1066</v>
      </c>
      <c r="B1277" s="149">
        <v>0</v>
      </c>
      <c r="C1277" s="149">
        <v>0</v>
      </c>
      <c r="D1277" s="154" t="e">
        <f t="shared" si="21"/>
        <v>#DIV/0!</v>
      </c>
    </row>
    <row r="1278" spans="1:4" ht="16.5" customHeight="1">
      <c r="A1278" s="148" t="s">
        <v>102</v>
      </c>
      <c r="B1278" s="149">
        <v>0</v>
      </c>
      <c r="C1278" s="149">
        <v>0</v>
      </c>
      <c r="D1278" s="154" t="e">
        <f t="shared" si="21"/>
        <v>#DIV/0!</v>
      </c>
    </row>
    <row r="1279" spans="1:4" ht="16.5" customHeight="1">
      <c r="A1279" s="148" t="s">
        <v>1067</v>
      </c>
      <c r="B1279" s="149">
        <v>18</v>
      </c>
      <c r="C1279" s="149">
        <v>46</v>
      </c>
      <c r="D1279" s="154">
        <f t="shared" si="21"/>
        <v>39.130434782608695</v>
      </c>
    </row>
    <row r="1280" spans="1:4" ht="16.5" customHeight="1">
      <c r="A1280" s="148" t="s">
        <v>1068</v>
      </c>
      <c r="B1280" s="149">
        <v>0</v>
      </c>
      <c r="C1280" s="149"/>
      <c r="D1280" s="154" t="e">
        <f t="shared" si="21"/>
        <v>#DIV/0!</v>
      </c>
    </row>
    <row r="1281" spans="1:4" ht="16.5" customHeight="1">
      <c r="A1281" s="148" t="s">
        <v>1069</v>
      </c>
      <c r="B1281" s="149">
        <v>0</v>
      </c>
      <c r="C1281" s="149"/>
      <c r="D1281" s="154" t="e">
        <f t="shared" si="21"/>
        <v>#DIV/0!</v>
      </c>
    </row>
    <row r="1282" spans="1:4" ht="16.5" customHeight="1">
      <c r="A1282" s="148" t="s">
        <v>1070</v>
      </c>
      <c r="B1282" s="149">
        <v>0</v>
      </c>
      <c r="C1282" s="149"/>
      <c r="D1282" s="154" t="e">
        <f t="shared" si="21"/>
        <v>#DIV/0!</v>
      </c>
    </row>
    <row r="1283" spans="1:4" ht="16.5" customHeight="1">
      <c r="A1283" s="148" t="s">
        <v>1071</v>
      </c>
      <c r="B1283" s="149">
        <v>0</v>
      </c>
      <c r="C1283" s="149"/>
      <c r="D1283" s="154" t="e">
        <f t="shared" si="21"/>
        <v>#DIV/0!</v>
      </c>
    </row>
    <row r="1284" spans="1:4" ht="16.5" customHeight="1">
      <c r="A1284" s="148" t="s">
        <v>1072</v>
      </c>
      <c r="B1284" s="149">
        <v>0</v>
      </c>
      <c r="C1284" s="149"/>
      <c r="D1284" s="154" t="e">
        <f t="shared" si="21"/>
        <v>#DIV/0!</v>
      </c>
    </row>
    <row r="1285" spans="1:4" ht="16.5" customHeight="1">
      <c r="A1285" s="148" t="s">
        <v>1073</v>
      </c>
      <c r="B1285" s="149">
        <v>7087</v>
      </c>
      <c r="C1285" s="149">
        <f>SUM(C1286:C1290)</f>
        <v>1538</v>
      </c>
      <c r="D1285" s="154">
        <f t="shared" si="21"/>
        <v>460.7932379713914</v>
      </c>
    </row>
    <row r="1286" spans="1:4" ht="16.5" customHeight="1">
      <c r="A1286" s="148" t="s">
        <v>1074</v>
      </c>
      <c r="B1286" s="149">
        <v>443</v>
      </c>
      <c r="C1286" s="149">
        <v>141</v>
      </c>
      <c r="D1286" s="154">
        <f t="shared" si="21"/>
        <v>314.1843971631206</v>
      </c>
    </row>
    <row r="1287" spans="1:4" ht="16.5" customHeight="1">
      <c r="A1287" s="148" t="s">
        <v>1075</v>
      </c>
      <c r="B1287" s="149">
        <v>0</v>
      </c>
      <c r="C1287" s="149">
        <v>0</v>
      </c>
      <c r="D1287" s="154" t="e">
        <f t="shared" si="21"/>
        <v>#DIV/0!</v>
      </c>
    </row>
    <row r="1288" spans="1:4" ht="16.5" customHeight="1">
      <c r="A1288" s="148" t="s">
        <v>1076</v>
      </c>
      <c r="B1288" s="149">
        <v>10</v>
      </c>
      <c r="C1288" s="149">
        <v>381</v>
      </c>
      <c r="D1288" s="154">
        <f t="shared" si="21"/>
        <v>2.6246719160104988</v>
      </c>
    </row>
    <row r="1289" spans="1:4" ht="16.5" customHeight="1">
      <c r="A1289" s="148" t="s">
        <v>1077</v>
      </c>
      <c r="B1289" s="149">
        <v>0</v>
      </c>
      <c r="C1289" s="149">
        <v>0</v>
      </c>
      <c r="D1289" s="154" t="e">
        <f t="shared" si="21"/>
        <v>#DIV/0!</v>
      </c>
    </row>
    <row r="1290" spans="1:4" ht="16.5" customHeight="1">
      <c r="A1290" s="148" t="s">
        <v>1078</v>
      </c>
      <c r="B1290" s="149">
        <v>6634</v>
      </c>
      <c r="C1290" s="149">
        <v>1016</v>
      </c>
      <c r="D1290" s="154">
        <f t="shared" si="21"/>
        <v>652.9527559055118</v>
      </c>
    </row>
    <row r="1291" spans="1:4" ht="16.5" customHeight="1">
      <c r="A1291" s="148" t="s">
        <v>1079</v>
      </c>
      <c r="B1291" s="149">
        <v>21</v>
      </c>
      <c r="C1291" s="149">
        <f>SUM(C1292:C1302)</f>
        <v>117</v>
      </c>
      <c r="D1291" s="154">
        <f t="shared" si="21"/>
        <v>17.94871794871795</v>
      </c>
    </row>
    <row r="1292" spans="1:4" ht="16.5" customHeight="1">
      <c r="A1292" s="148" t="s">
        <v>1080</v>
      </c>
      <c r="B1292" s="149">
        <v>0</v>
      </c>
      <c r="C1292" s="149">
        <v>0</v>
      </c>
      <c r="D1292" s="154" t="e">
        <f t="shared" si="21"/>
        <v>#DIV/0!</v>
      </c>
    </row>
    <row r="1293" spans="1:4" ht="16.5" customHeight="1">
      <c r="A1293" s="148" t="s">
        <v>1081</v>
      </c>
      <c r="B1293" s="149">
        <v>0</v>
      </c>
      <c r="C1293" s="149">
        <v>0</v>
      </c>
      <c r="D1293" s="154" t="e">
        <f t="shared" si="21"/>
        <v>#DIV/0!</v>
      </c>
    </row>
    <row r="1294" spans="1:4" ht="16.5" customHeight="1">
      <c r="A1294" s="148" t="s">
        <v>1082</v>
      </c>
      <c r="B1294" s="149">
        <v>0</v>
      </c>
      <c r="C1294" s="149">
        <v>90</v>
      </c>
      <c r="D1294" s="154">
        <f t="shared" si="21"/>
        <v>0</v>
      </c>
    </row>
    <row r="1295" spans="1:4" ht="16.5" customHeight="1">
      <c r="A1295" s="148" t="s">
        <v>1083</v>
      </c>
      <c r="B1295" s="149">
        <v>0</v>
      </c>
      <c r="C1295" s="149">
        <v>0</v>
      </c>
      <c r="D1295" s="154" t="e">
        <f t="shared" si="21"/>
        <v>#DIV/0!</v>
      </c>
    </row>
    <row r="1296" spans="1:4" ht="16.5" customHeight="1">
      <c r="A1296" s="148" t="s">
        <v>1084</v>
      </c>
      <c r="B1296" s="149">
        <v>0</v>
      </c>
      <c r="C1296" s="149">
        <v>0</v>
      </c>
      <c r="D1296" s="154" t="e">
        <f t="shared" si="21"/>
        <v>#DIV/0!</v>
      </c>
    </row>
    <row r="1297" spans="1:4" ht="16.5" customHeight="1">
      <c r="A1297" s="148" t="s">
        <v>1085</v>
      </c>
      <c r="B1297" s="149">
        <v>0</v>
      </c>
      <c r="C1297" s="149">
        <v>0</v>
      </c>
      <c r="D1297" s="154" t="e">
        <f t="shared" si="21"/>
        <v>#DIV/0!</v>
      </c>
    </row>
    <row r="1298" spans="1:4" ht="16.5" customHeight="1">
      <c r="A1298" s="148" t="s">
        <v>1086</v>
      </c>
      <c r="B1298" s="149">
        <v>0</v>
      </c>
      <c r="C1298" s="149">
        <v>0</v>
      </c>
      <c r="D1298" s="154" t="e">
        <f t="shared" si="21"/>
        <v>#DIV/0!</v>
      </c>
    </row>
    <row r="1299" spans="1:4" ht="16.5" customHeight="1">
      <c r="A1299" s="148" t="s">
        <v>1087</v>
      </c>
      <c r="B1299" s="149">
        <v>0</v>
      </c>
      <c r="C1299" s="149">
        <v>0</v>
      </c>
      <c r="D1299" s="154" t="e">
        <f t="shared" si="21"/>
        <v>#DIV/0!</v>
      </c>
    </row>
    <row r="1300" spans="1:4" ht="16.5" customHeight="1">
      <c r="A1300" s="148" t="s">
        <v>1088</v>
      </c>
      <c r="B1300" s="149">
        <v>9</v>
      </c>
      <c r="C1300" s="149">
        <v>14</v>
      </c>
      <c r="D1300" s="154">
        <f t="shared" si="21"/>
        <v>64.28571428571429</v>
      </c>
    </row>
    <row r="1301" spans="1:4" ht="16.5" customHeight="1">
      <c r="A1301" s="148" t="s">
        <v>1089</v>
      </c>
      <c r="B1301" s="149">
        <v>0</v>
      </c>
      <c r="C1301" s="149">
        <v>0</v>
      </c>
      <c r="D1301" s="154" t="e">
        <f t="shared" si="21"/>
        <v>#DIV/0!</v>
      </c>
    </row>
    <row r="1302" spans="1:4" ht="16.5" customHeight="1">
      <c r="A1302" s="148" t="s">
        <v>1090</v>
      </c>
      <c r="B1302" s="149">
        <v>12</v>
      </c>
      <c r="C1302" s="149">
        <v>13</v>
      </c>
      <c r="D1302" s="154">
        <f t="shared" si="21"/>
        <v>92.3076923076923</v>
      </c>
    </row>
    <row r="1303" spans="1:4" ht="16.5" customHeight="1">
      <c r="A1303" s="148" t="s">
        <v>1091</v>
      </c>
      <c r="B1303" s="149">
        <v>29507</v>
      </c>
      <c r="C1303" s="149">
        <f>C1304+C1316+C1322+C1328+C1336+C1349+C1353</f>
        <v>22459</v>
      </c>
      <c r="D1303" s="154">
        <f t="shared" si="21"/>
        <v>131.3816287457144</v>
      </c>
    </row>
    <row r="1304" spans="1:4" ht="16.5" customHeight="1">
      <c r="A1304" s="148" t="s">
        <v>1092</v>
      </c>
      <c r="B1304" s="149">
        <v>7244</v>
      </c>
      <c r="C1304" s="149">
        <f>SUM(C1305:C1315)</f>
        <v>11549</v>
      </c>
      <c r="D1304" s="154">
        <f t="shared" si="21"/>
        <v>62.724045371893666</v>
      </c>
    </row>
    <row r="1305" spans="1:4" ht="16.5" customHeight="1">
      <c r="A1305" s="148" t="s">
        <v>93</v>
      </c>
      <c r="B1305" s="149">
        <v>3003</v>
      </c>
      <c r="C1305" s="149">
        <v>5312</v>
      </c>
      <c r="D1305" s="154">
        <f t="shared" si="21"/>
        <v>56.53237951807228</v>
      </c>
    </row>
    <row r="1306" spans="1:4" ht="16.5" customHeight="1">
      <c r="A1306" s="148" t="s">
        <v>94</v>
      </c>
      <c r="B1306" s="149">
        <v>699</v>
      </c>
      <c r="C1306" s="149">
        <v>1291</v>
      </c>
      <c r="D1306" s="154">
        <f aca="true" t="shared" si="22" ref="D1306:D1369">B1306/C1306*100</f>
        <v>54.144074360960495</v>
      </c>
    </row>
    <row r="1307" spans="1:4" ht="16.5" customHeight="1">
      <c r="A1307" s="148" t="s">
        <v>95</v>
      </c>
      <c r="B1307" s="149">
        <v>0</v>
      </c>
      <c r="C1307" s="149"/>
      <c r="D1307" s="154" t="e">
        <f t="shared" si="22"/>
        <v>#DIV/0!</v>
      </c>
    </row>
    <row r="1308" spans="1:4" ht="16.5" customHeight="1">
      <c r="A1308" s="148" t="s">
        <v>1093</v>
      </c>
      <c r="B1308" s="149">
        <v>53</v>
      </c>
      <c r="C1308" s="149"/>
      <c r="D1308" s="154" t="e">
        <f t="shared" si="22"/>
        <v>#DIV/0!</v>
      </c>
    </row>
    <row r="1309" spans="1:4" ht="16.5" customHeight="1">
      <c r="A1309" s="148" t="s">
        <v>1094</v>
      </c>
      <c r="B1309" s="149">
        <v>0</v>
      </c>
      <c r="C1309" s="149"/>
      <c r="D1309" s="154" t="e">
        <f t="shared" si="22"/>
        <v>#DIV/0!</v>
      </c>
    </row>
    <row r="1310" spans="1:4" ht="16.5" customHeight="1">
      <c r="A1310" s="148" t="s">
        <v>1095</v>
      </c>
      <c r="B1310" s="149">
        <v>1977</v>
      </c>
      <c r="C1310" s="149">
        <v>1169</v>
      </c>
      <c r="D1310" s="154">
        <f t="shared" si="22"/>
        <v>169.11890504704877</v>
      </c>
    </row>
    <row r="1311" spans="1:4" ht="16.5" customHeight="1">
      <c r="A1311" s="148" t="s">
        <v>1096</v>
      </c>
      <c r="B1311" s="149">
        <v>74</v>
      </c>
      <c r="C1311" s="149"/>
      <c r="D1311" s="154" t="e">
        <f t="shared" si="22"/>
        <v>#DIV/0!</v>
      </c>
    </row>
    <row r="1312" spans="1:4" ht="16.5" customHeight="1">
      <c r="A1312" s="148" t="s">
        <v>1097</v>
      </c>
      <c r="B1312" s="149">
        <v>97</v>
      </c>
      <c r="C1312" s="149">
        <v>413</v>
      </c>
      <c r="D1312" s="154">
        <f t="shared" si="22"/>
        <v>23.486682808716708</v>
      </c>
    </row>
    <row r="1313" spans="1:4" ht="16.5" customHeight="1">
      <c r="A1313" s="148" t="s">
        <v>1098</v>
      </c>
      <c r="B1313" s="149">
        <v>30</v>
      </c>
      <c r="C1313" s="149"/>
      <c r="D1313" s="154" t="e">
        <f t="shared" si="22"/>
        <v>#DIV/0!</v>
      </c>
    </row>
    <row r="1314" spans="1:4" ht="16.5" customHeight="1">
      <c r="A1314" s="148" t="s">
        <v>102</v>
      </c>
      <c r="B1314" s="149">
        <v>114</v>
      </c>
      <c r="C1314" s="149"/>
      <c r="D1314" s="154" t="e">
        <f t="shared" si="22"/>
        <v>#DIV/0!</v>
      </c>
    </row>
    <row r="1315" spans="1:4" ht="16.5" customHeight="1">
      <c r="A1315" s="148" t="s">
        <v>1099</v>
      </c>
      <c r="B1315" s="149">
        <v>1197</v>
      </c>
      <c r="C1315" s="149">
        <v>3364</v>
      </c>
      <c r="D1315" s="154">
        <f t="shared" si="22"/>
        <v>35.582639714625444</v>
      </c>
    </row>
    <row r="1316" spans="1:4" ht="16.5" customHeight="1">
      <c r="A1316" s="148" t="s">
        <v>1100</v>
      </c>
      <c r="B1316" s="149">
        <v>9696</v>
      </c>
      <c r="C1316" s="149"/>
      <c r="D1316" s="154" t="e">
        <f t="shared" si="22"/>
        <v>#DIV/0!</v>
      </c>
    </row>
    <row r="1317" spans="1:4" ht="16.5" customHeight="1">
      <c r="A1317" s="148" t="s">
        <v>93</v>
      </c>
      <c r="B1317" s="149">
        <v>2769</v>
      </c>
      <c r="C1317" s="149"/>
      <c r="D1317" s="154" t="e">
        <f t="shared" si="22"/>
        <v>#DIV/0!</v>
      </c>
    </row>
    <row r="1318" spans="1:4" ht="16.5" customHeight="1">
      <c r="A1318" s="148" t="s">
        <v>94</v>
      </c>
      <c r="B1318" s="149">
        <v>1067</v>
      </c>
      <c r="C1318" s="149"/>
      <c r="D1318" s="154" t="e">
        <f t="shared" si="22"/>
        <v>#DIV/0!</v>
      </c>
    </row>
    <row r="1319" spans="1:4" ht="16.5" customHeight="1">
      <c r="A1319" s="148" t="s">
        <v>95</v>
      </c>
      <c r="B1319" s="149">
        <v>0</v>
      </c>
      <c r="C1319" s="149"/>
      <c r="D1319" s="154" t="e">
        <f t="shared" si="22"/>
        <v>#DIV/0!</v>
      </c>
    </row>
    <row r="1320" spans="1:4" ht="16.5" customHeight="1">
      <c r="A1320" s="148" t="s">
        <v>1101</v>
      </c>
      <c r="B1320" s="149">
        <v>3058</v>
      </c>
      <c r="C1320" s="149"/>
      <c r="D1320" s="154" t="e">
        <f t="shared" si="22"/>
        <v>#DIV/0!</v>
      </c>
    </row>
    <row r="1321" spans="1:4" ht="16.5" customHeight="1">
      <c r="A1321" s="148" t="s">
        <v>1102</v>
      </c>
      <c r="B1321" s="149">
        <v>2802</v>
      </c>
      <c r="C1321" s="149"/>
      <c r="D1321" s="154" t="e">
        <f t="shared" si="22"/>
        <v>#DIV/0!</v>
      </c>
    </row>
    <row r="1322" spans="1:4" ht="16.5" customHeight="1">
      <c r="A1322" s="148" t="s">
        <v>1103</v>
      </c>
      <c r="B1322" s="149">
        <v>663</v>
      </c>
      <c r="C1322" s="149"/>
      <c r="D1322" s="154" t="e">
        <f t="shared" si="22"/>
        <v>#DIV/0!</v>
      </c>
    </row>
    <row r="1323" spans="1:4" ht="16.5" customHeight="1">
      <c r="A1323" s="148" t="s">
        <v>93</v>
      </c>
      <c r="B1323" s="149">
        <v>487</v>
      </c>
      <c r="C1323" s="149"/>
      <c r="D1323" s="154" t="e">
        <f t="shared" si="22"/>
        <v>#DIV/0!</v>
      </c>
    </row>
    <row r="1324" spans="1:4" ht="16.5" customHeight="1">
      <c r="A1324" s="148" t="s">
        <v>94</v>
      </c>
      <c r="B1324" s="149">
        <v>67</v>
      </c>
      <c r="C1324" s="149"/>
      <c r="D1324" s="154" t="e">
        <f t="shared" si="22"/>
        <v>#DIV/0!</v>
      </c>
    </row>
    <row r="1325" spans="1:4" ht="16.5" customHeight="1">
      <c r="A1325" s="148" t="s">
        <v>95</v>
      </c>
      <c r="B1325" s="149">
        <v>0</v>
      </c>
      <c r="C1325" s="149"/>
      <c r="D1325" s="154" t="e">
        <f t="shared" si="22"/>
        <v>#DIV/0!</v>
      </c>
    </row>
    <row r="1326" spans="1:4" ht="16.5" customHeight="1">
      <c r="A1326" s="148" t="s">
        <v>1104</v>
      </c>
      <c r="B1326" s="149">
        <v>106</v>
      </c>
      <c r="C1326" s="149"/>
      <c r="D1326" s="154" t="e">
        <f t="shared" si="22"/>
        <v>#DIV/0!</v>
      </c>
    </row>
    <row r="1327" spans="1:4" ht="16.5" customHeight="1">
      <c r="A1327" s="148" t="s">
        <v>1105</v>
      </c>
      <c r="B1327" s="149">
        <v>3</v>
      </c>
      <c r="C1327" s="149"/>
      <c r="D1327" s="154" t="e">
        <f t="shared" si="22"/>
        <v>#DIV/0!</v>
      </c>
    </row>
    <row r="1328" spans="1:4" ht="16.5" customHeight="1">
      <c r="A1328" s="148" t="s">
        <v>1106</v>
      </c>
      <c r="B1328" s="149">
        <v>1187</v>
      </c>
      <c r="C1328" s="149">
        <v>487</v>
      </c>
      <c r="D1328" s="154">
        <f t="shared" si="22"/>
        <v>243.73716632443535</v>
      </c>
    </row>
    <row r="1329" spans="1:4" ht="16.5" customHeight="1">
      <c r="A1329" s="148" t="s">
        <v>93</v>
      </c>
      <c r="B1329" s="149">
        <v>204</v>
      </c>
      <c r="C1329" s="149"/>
      <c r="D1329" s="154" t="e">
        <f t="shared" si="22"/>
        <v>#DIV/0!</v>
      </c>
    </row>
    <row r="1330" spans="1:4" ht="16.5" customHeight="1">
      <c r="A1330" s="148" t="s">
        <v>94</v>
      </c>
      <c r="B1330" s="149">
        <v>81</v>
      </c>
      <c r="C1330" s="149"/>
      <c r="D1330" s="154" t="e">
        <f t="shared" si="22"/>
        <v>#DIV/0!</v>
      </c>
    </row>
    <row r="1331" spans="1:4" ht="16.5" customHeight="1">
      <c r="A1331" s="148" t="s">
        <v>95</v>
      </c>
      <c r="B1331" s="149">
        <v>0</v>
      </c>
      <c r="C1331" s="149"/>
      <c r="D1331" s="154" t="e">
        <f t="shared" si="22"/>
        <v>#DIV/0!</v>
      </c>
    </row>
    <row r="1332" spans="1:4" ht="16.5" customHeight="1">
      <c r="A1332" s="148" t="s">
        <v>1107</v>
      </c>
      <c r="B1332" s="149">
        <v>0</v>
      </c>
      <c r="C1332" s="149"/>
      <c r="D1332" s="154" t="e">
        <f t="shared" si="22"/>
        <v>#DIV/0!</v>
      </c>
    </row>
    <row r="1333" spans="1:4" ht="16.5" customHeight="1">
      <c r="A1333" s="148" t="s">
        <v>1108</v>
      </c>
      <c r="B1333" s="149">
        <v>414</v>
      </c>
      <c r="C1333" s="149"/>
      <c r="D1333" s="154" t="e">
        <f t="shared" si="22"/>
        <v>#DIV/0!</v>
      </c>
    </row>
    <row r="1334" spans="1:4" ht="16.5" customHeight="1">
      <c r="A1334" s="148" t="s">
        <v>102</v>
      </c>
      <c r="B1334" s="149">
        <v>0</v>
      </c>
      <c r="C1334" s="149"/>
      <c r="D1334" s="154" t="e">
        <f t="shared" si="22"/>
        <v>#DIV/0!</v>
      </c>
    </row>
    <row r="1335" spans="1:4" ht="16.5" customHeight="1">
      <c r="A1335" s="148" t="s">
        <v>1109</v>
      </c>
      <c r="B1335" s="149">
        <v>488</v>
      </c>
      <c r="C1335" s="149">
        <v>487</v>
      </c>
      <c r="D1335" s="154">
        <f t="shared" si="22"/>
        <v>100.2053388090349</v>
      </c>
    </row>
    <row r="1336" spans="1:4" ht="16.5" customHeight="1">
      <c r="A1336" s="148" t="s">
        <v>1110</v>
      </c>
      <c r="B1336" s="149">
        <v>126</v>
      </c>
      <c r="C1336" s="149">
        <v>178</v>
      </c>
      <c r="D1336" s="154">
        <f t="shared" si="22"/>
        <v>70.78651685393258</v>
      </c>
    </row>
    <row r="1337" spans="1:4" ht="16.5" customHeight="1">
      <c r="A1337" s="148" t="s">
        <v>93</v>
      </c>
      <c r="B1337" s="149">
        <v>90</v>
      </c>
      <c r="C1337" s="149">
        <v>94</v>
      </c>
      <c r="D1337" s="154">
        <f t="shared" si="22"/>
        <v>95.74468085106383</v>
      </c>
    </row>
    <row r="1338" spans="1:4" ht="16.5" customHeight="1">
      <c r="A1338" s="148" t="s">
        <v>94</v>
      </c>
      <c r="B1338" s="149">
        <v>0</v>
      </c>
      <c r="C1338" s="149">
        <v>2</v>
      </c>
      <c r="D1338" s="154">
        <f t="shared" si="22"/>
        <v>0</v>
      </c>
    </row>
    <row r="1339" spans="1:4" ht="16.5" customHeight="1">
      <c r="A1339" s="148" t="s">
        <v>95</v>
      </c>
      <c r="B1339" s="149">
        <v>0</v>
      </c>
      <c r="C1339" s="149">
        <v>0</v>
      </c>
      <c r="D1339" s="154" t="e">
        <f t="shared" si="22"/>
        <v>#DIV/0!</v>
      </c>
    </row>
    <row r="1340" spans="1:4" ht="16.5" customHeight="1">
      <c r="A1340" s="148" t="s">
        <v>1111</v>
      </c>
      <c r="B1340" s="149">
        <v>30</v>
      </c>
      <c r="C1340" s="149">
        <v>61</v>
      </c>
      <c r="D1340" s="154">
        <f t="shared" si="22"/>
        <v>49.18032786885246</v>
      </c>
    </row>
    <row r="1341" spans="1:4" ht="16.5" customHeight="1">
      <c r="A1341" s="148" t="s">
        <v>1112</v>
      </c>
      <c r="B1341" s="149">
        <v>0</v>
      </c>
      <c r="C1341" s="149">
        <v>10</v>
      </c>
      <c r="D1341" s="154">
        <f t="shared" si="22"/>
        <v>0</v>
      </c>
    </row>
    <row r="1342" spans="1:4" ht="16.5" customHeight="1">
      <c r="A1342" s="148" t="s">
        <v>1113</v>
      </c>
      <c r="B1342" s="149">
        <v>0</v>
      </c>
      <c r="C1342" s="149">
        <v>0</v>
      </c>
      <c r="D1342" s="154" t="e">
        <f t="shared" si="22"/>
        <v>#DIV/0!</v>
      </c>
    </row>
    <row r="1343" spans="1:4" ht="16.5" customHeight="1">
      <c r="A1343" s="148" t="s">
        <v>1114</v>
      </c>
      <c r="B1343" s="149">
        <v>0</v>
      </c>
      <c r="C1343" s="149">
        <v>0</v>
      </c>
      <c r="D1343" s="154" t="e">
        <f t="shared" si="22"/>
        <v>#DIV/0!</v>
      </c>
    </row>
    <row r="1344" spans="1:4" ht="16.5" customHeight="1">
      <c r="A1344" s="148" t="s">
        <v>1115</v>
      </c>
      <c r="B1344" s="149">
        <v>0</v>
      </c>
      <c r="C1344" s="149">
        <v>0</v>
      </c>
      <c r="D1344" s="154" t="e">
        <f t="shared" si="22"/>
        <v>#DIV/0!</v>
      </c>
    </row>
    <row r="1345" spans="1:4" ht="16.5" customHeight="1">
      <c r="A1345" s="148" t="s">
        <v>1116</v>
      </c>
      <c r="B1345" s="149">
        <v>2</v>
      </c>
      <c r="C1345" s="149">
        <v>0</v>
      </c>
      <c r="D1345" s="154" t="e">
        <f t="shared" si="22"/>
        <v>#DIV/0!</v>
      </c>
    </row>
    <row r="1346" spans="1:4" ht="16.5" customHeight="1">
      <c r="A1346" s="148" t="s">
        <v>1117</v>
      </c>
      <c r="B1346" s="149">
        <v>0</v>
      </c>
      <c r="C1346" s="149">
        <v>0</v>
      </c>
      <c r="D1346" s="154" t="e">
        <f t="shared" si="22"/>
        <v>#DIV/0!</v>
      </c>
    </row>
    <row r="1347" spans="1:4" ht="16.5" customHeight="1">
      <c r="A1347" s="148" t="s">
        <v>1118</v>
      </c>
      <c r="B1347" s="149">
        <v>0</v>
      </c>
      <c r="C1347" s="149">
        <v>0</v>
      </c>
      <c r="D1347" s="154" t="e">
        <f t="shared" si="22"/>
        <v>#DIV/0!</v>
      </c>
    </row>
    <row r="1348" spans="1:4" ht="16.5" customHeight="1">
      <c r="A1348" s="148" t="s">
        <v>1119</v>
      </c>
      <c r="B1348" s="149">
        <v>4</v>
      </c>
      <c r="C1348" s="149">
        <v>11</v>
      </c>
      <c r="D1348" s="154">
        <f t="shared" si="22"/>
        <v>36.36363636363637</v>
      </c>
    </row>
    <row r="1349" spans="1:4" ht="16.5" customHeight="1">
      <c r="A1349" s="148" t="s">
        <v>1120</v>
      </c>
      <c r="B1349" s="149">
        <v>2936</v>
      </c>
      <c r="C1349" s="149">
        <v>3925</v>
      </c>
      <c r="D1349" s="154">
        <f t="shared" si="22"/>
        <v>74.80254777070063</v>
      </c>
    </row>
    <row r="1350" spans="1:4" ht="16.5" customHeight="1">
      <c r="A1350" s="148" t="s">
        <v>1121</v>
      </c>
      <c r="B1350" s="149">
        <v>2759</v>
      </c>
      <c r="C1350" s="149">
        <v>3925</v>
      </c>
      <c r="D1350" s="154">
        <f t="shared" si="22"/>
        <v>70.29299363057325</v>
      </c>
    </row>
    <row r="1351" spans="1:4" ht="16.5" customHeight="1">
      <c r="A1351" s="148" t="s">
        <v>1122</v>
      </c>
      <c r="B1351" s="149">
        <v>0</v>
      </c>
      <c r="C1351" s="149"/>
      <c r="D1351" s="154" t="e">
        <f t="shared" si="22"/>
        <v>#DIV/0!</v>
      </c>
    </row>
    <row r="1352" spans="1:4" ht="16.5" customHeight="1">
      <c r="A1352" s="148" t="s">
        <v>1123</v>
      </c>
      <c r="B1352" s="149">
        <v>177</v>
      </c>
      <c r="C1352" s="149"/>
      <c r="D1352" s="154" t="e">
        <f t="shared" si="22"/>
        <v>#DIV/0!</v>
      </c>
    </row>
    <row r="1353" spans="1:4" ht="16.5" customHeight="1">
      <c r="A1353" s="148" t="s">
        <v>1124</v>
      </c>
      <c r="B1353" s="149">
        <v>6920</v>
      </c>
      <c r="C1353" s="149">
        <f>SUM(C1354:C1359)</f>
        <v>6320</v>
      </c>
      <c r="D1353" s="154">
        <f t="shared" si="22"/>
        <v>109.49367088607596</v>
      </c>
    </row>
    <row r="1354" spans="1:4" ht="16.5" customHeight="1">
      <c r="A1354" s="148" t="s">
        <v>1125</v>
      </c>
      <c r="B1354" s="149">
        <v>2029</v>
      </c>
      <c r="C1354" s="149">
        <v>4333</v>
      </c>
      <c r="D1354" s="154">
        <f t="shared" si="22"/>
        <v>46.82667897530579</v>
      </c>
    </row>
    <row r="1355" spans="1:4" ht="16.5" customHeight="1">
      <c r="A1355" s="148" t="s">
        <v>1126</v>
      </c>
      <c r="B1355" s="149">
        <v>1145</v>
      </c>
      <c r="C1355" s="149">
        <v>440</v>
      </c>
      <c r="D1355" s="154">
        <f t="shared" si="22"/>
        <v>260.2272727272727</v>
      </c>
    </row>
    <row r="1356" spans="1:4" ht="16.5" customHeight="1">
      <c r="A1356" s="148" t="s">
        <v>1127</v>
      </c>
      <c r="B1356" s="149">
        <v>614</v>
      </c>
      <c r="C1356" s="149">
        <v>1507</v>
      </c>
      <c r="D1356" s="154">
        <f t="shared" si="22"/>
        <v>40.74319840743198</v>
      </c>
    </row>
    <row r="1357" spans="1:4" ht="16.5" customHeight="1">
      <c r="A1357" s="148" t="s">
        <v>1128</v>
      </c>
      <c r="B1357" s="149">
        <v>2700</v>
      </c>
      <c r="C1357" s="149"/>
      <c r="D1357" s="154" t="e">
        <f t="shared" si="22"/>
        <v>#DIV/0!</v>
      </c>
    </row>
    <row r="1358" spans="1:4" ht="16.5" customHeight="1">
      <c r="A1358" s="148" t="s">
        <v>1129</v>
      </c>
      <c r="B1358" s="149">
        <v>432</v>
      </c>
      <c r="C1358" s="149">
        <v>40</v>
      </c>
      <c r="D1358" s="154">
        <f t="shared" si="22"/>
        <v>1080</v>
      </c>
    </row>
    <row r="1359" spans="1:4" ht="16.5" customHeight="1">
      <c r="A1359" s="148" t="s">
        <v>1130</v>
      </c>
      <c r="B1359" s="149">
        <v>735</v>
      </c>
      <c r="C1359" s="149"/>
      <c r="D1359" s="154" t="e">
        <f t="shared" si="22"/>
        <v>#DIV/0!</v>
      </c>
    </row>
    <row r="1360" spans="1:4" ht="16.5" customHeight="1">
      <c r="A1360" s="148" t="s">
        <v>1131</v>
      </c>
      <c r="B1360" s="149">
        <v>35719</v>
      </c>
      <c r="C1360" s="149">
        <f aca="true" t="shared" si="23" ref="C1360:C1363">C1361</f>
        <v>34263</v>
      </c>
      <c r="D1360" s="154">
        <f t="shared" si="22"/>
        <v>104.24948194845751</v>
      </c>
    </row>
    <row r="1361" spans="1:4" ht="16.5" customHeight="1">
      <c r="A1361" s="148" t="s">
        <v>1132</v>
      </c>
      <c r="B1361" s="149">
        <v>35719</v>
      </c>
      <c r="C1361" s="149">
        <f t="shared" si="23"/>
        <v>34263</v>
      </c>
      <c r="D1361" s="154">
        <f t="shared" si="22"/>
        <v>104.24948194845751</v>
      </c>
    </row>
    <row r="1362" spans="1:4" ht="16.5" customHeight="1">
      <c r="A1362" s="148" t="s">
        <v>1133</v>
      </c>
      <c r="B1362" s="149">
        <v>35719</v>
      </c>
      <c r="C1362" s="149">
        <v>34263</v>
      </c>
      <c r="D1362" s="154">
        <f t="shared" si="22"/>
        <v>104.24948194845751</v>
      </c>
    </row>
    <row r="1363" spans="1:4" ht="16.5" customHeight="1">
      <c r="A1363" s="148" t="s">
        <v>1134</v>
      </c>
      <c r="B1363" s="149">
        <v>101744</v>
      </c>
      <c r="C1363" s="149">
        <f t="shared" si="23"/>
        <v>90487</v>
      </c>
      <c r="D1363" s="154">
        <f t="shared" si="22"/>
        <v>112.44046106070485</v>
      </c>
    </row>
    <row r="1364" spans="1:4" ht="16.5" customHeight="1">
      <c r="A1364" s="148" t="s">
        <v>1135</v>
      </c>
      <c r="B1364" s="149">
        <v>101744</v>
      </c>
      <c r="C1364" s="149">
        <f>SUM(C1365:C1368)</f>
        <v>90487</v>
      </c>
      <c r="D1364" s="154">
        <f t="shared" si="22"/>
        <v>112.44046106070485</v>
      </c>
    </row>
    <row r="1365" spans="1:4" ht="16.5" customHeight="1">
      <c r="A1365" s="148" t="s">
        <v>1136</v>
      </c>
      <c r="B1365" s="149">
        <v>85367</v>
      </c>
      <c r="C1365" s="149">
        <v>69575</v>
      </c>
      <c r="D1365" s="154">
        <f t="shared" si="22"/>
        <v>122.69780812073303</v>
      </c>
    </row>
    <row r="1366" spans="1:4" ht="16.5" customHeight="1">
      <c r="A1366" s="148" t="s">
        <v>1137</v>
      </c>
      <c r="B1366" s="149">
        <v>0</v>
      </c>
      <c r="C1366" s="149"/>
      <c r="D1366" s="154" t="e">
        <f t="shared" si="22"/>
        <v>#DIV/0!</v>
      </c>
    </row>
    <row r="1367" spans="1:4" ht="16.5" customHeight="1">
      <c r="A1367" s="148" t="s">
        <v>1138</v>
      </c>
      <c r="B1367" s="149">
        <v>6</v>
      </c>
      <c r="C1367" s="149">
        <v>4</v>
      </c>
      <c r="D1367" s="154">
        <f t="shared" si="22"/>
        <v>150</v>
      </c>
    </row>
    <row r="1368" spans="1:4" ht="16.5" customHeight="1">
      <c r="A1368" s="148" t="s">
        <v>1139</v>
      </c>
      <c r="B1368" s="149">
        <v>16371</v>
      </c>
      <c r="C1368" s="149">
        <v>20908</v>
      </c>
      <c r="D1368" s="154">
        <f t="shared" si="22"/>
        <v>78.3001721828965</v>
      </c>
    </row>
    <row r="1369" spans="1:4" ht="16.5" customHeight="1">
      <c r="A1369" s="148" t="s">
        <v>1140</v>
      </c>
      <c r="B1369" s="149">
        <v>0</v>
      </c>
      <c r="C1369" s="149"/>
      <c r="D1369" s="154" t="e">
        <f t="shared" si="22"/>
        <v>#DIV/0!</v>
      </c>
    </row>
    <row r="1370" spans="1:4" ht="16.5" customHeight="1">
      <c r="A1370" s="148" t="s">
        <v>1141</v>
      </c>
      <c r="B1370" s="149">
        <v>0</v>
      </c>
      <c r="C1370" s="149"/>
      <c r="D1370" s="154" t="e">
        <f>B1370/C1370*100</f>
        <v>#DIV/0!</v>
      </c>
    </row>
    <row r="1371" spans="1:4" ht="16.5" customHeight="1">
      <c r="A1371" s="123" t="s">
        <v>86</v>
      </c>
      <c r="B1371" s="158">
        <f>B5+B250+B289+B308+B397+B452+B508+B564+B680+B751+B830+B853+B978+B1042+B1108+B1128+B1157+B1167+B1232+B1250+B1360+B1363+B1369+B1303</f>
        <v>5816831</v>
      </c>
      <c r="C1371" s="158">
        <f>C5+C250+C289+C308+C397+C452+C508+C564+C680+C751+C830+C853+C978+C1042+C1108+C1128+C1157+C1167+C1232+C1250+C1360+C1363+C1369+C1303</f>
        <v>5481565</v>
      </c>
      <c r="D1371" s="154">
        <f>B1371/C1371*100</f>
        <v>106.11624599908968</v>
      </c>
    </row>
    <row r="1372" ht="16.5" customHeight="1"/>
  </sheetData>
  <sheetProtection/>
  <mergeCells count="2">
    <mergeCell ref="A2:D2"/>
    <mergeCell ref="A3:D3"/>
  </mergeCells>
  <printOptions horizontalCentered="1"/>
  <pageMargins left="0.2" right="0.2" top="0.46944444444444444" bottom="0.46944444444444444" header="0.2" footer="0.2"/>
  <pageSetup firstPageNumber="1" useFirstPageNumber="1" horizontalDpi="600" verticalDpi="600" orientation="portrait" pageOrder="overThenDown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17"/>
  <sheetViews>
    <sheetView workbookViewId="0" topLeftCell="A1">
      <selection activeCell="C13" sqref="C13"/>
    </sheetView>
  </sheetViews>
  <sheetFormatPr defaultColWidth="9.00390625" defaultRowHeight="14.25"/>
  <cols>
    <col min="1" max="1" width="40.625" style="0" customWidth="1"/>
    <col min="2" max="2" width="30.625" style="0" customWidth="1"/>
  </cols>
  <sheetData>
    <row r="1" ht="14.25">
      <c r="A1" s="21" t="s">
        <v>1142</v>
      </c>
    </row>
    <row r="2" spans="1:2" ht="46.5" customHeight="1">
      <c r="A2" s="23" t="s">
        <v>1143</v>
      </c>
      <c r="B2" s="23"/>
    </row>
    <row r="3" spans="1:2" ht="14.25">
      <c r="A3" s="159"/>
      <c r="B3" s="159"/>
    </row>
    <row r="4" spans="1:2" ht="27" customHeight="1">
      <c r="A4" s="24"/>
      <c r="B4" s="25" t="s">
        <v>33</v>
      </c>
    </row>
    <row r="5" spans="1:2" ht="39.75" customHeight="1">
      <c r="A5" s="177" t="s">
        <v>34</v>
      </c>
      <c r="B5" s="161" t="s">
        <v>35</v>
      </c>
    </row>
    <row r="6" spans="1:2" ht="30" customHeight="1">
      <c r="A6" s="162" t="s">
        <v>36</v>
      </c>
      <c r="B6" s="163">
        <v>298675</v>
      </c>
    </row>
    <row r="7" spans="1:2" ht="30" customHeight="1">
      <c r="A7" s="164" t="s">
        <v>37</v>
      </c>
      <c r="B7" s="163">
        <v>287035</v>
      </c>
    </row>
    <row r="8" spans="1:2" ht="30" customHeight="1">
      <c r="A8" s="164" t="s">
        <v>38</v>
      </c>
      <c r="B8" s="163">
        <v>39803</v>
      </c>
    </row>
    <row r="9" spans="1:2" ht="30" customHeight="1">
      <c r="A9" s="164" t="s">
        <v>39</v>
      </c>
      <c r="B9" s="163">
        <v>291860</v>
      </c>
    </row>
    <row r="10" spans="1:2" ht="30" customHeight="1">
      <c r="A10" s="164" t="s">
        <v>40</v>
      </c>
      <c r="B10" s="163">
        <v>-44628</v>
      </c>
    </row>
    <row r="11" spans="1:2" ht="30" customHeight="1">
      <c r="A11" s="164" t="s">
        <v>1144</v>
      </c>
      <c r="B11" s="163">
        <v>16600</v>
      </c>
    </row>
    <row r="12" spans="1:2" ht="30" customHeight="1">
      <c r="A12" s="164" t="s">
        <v>42</v>
      </c>
      <c r="B12" s="163">
        <v>10000</v>
      </c>
    </row>
    <row r="13" spans="1:2" ht="30" customHeight="1">
      <c r="A13" s="164" t="s">
        <v>43</v>
      </c>
      <c r="B13" s="163">
        <v>190563</v>
      </c>
    </row>
    <row r="14" spans="1:2" ht="30" customHeight="1">
      <c r="A14" s="178" t="s">
        <v>44</v>
      </c>
      <c r="B14" s="163">
        <v>34125</v>
      </c>
    </row>
    <row r="15" spans="1:2" ht="39.75" customHeight="1">
      <c r="A15" s="165" t="s">
        <v>45</v>
      </c>
      <c r="B15" s="166">
        <f>B6+B7+B11+B12+B13+B14</f>
        <v>836998</v>
      </c>
    </row>
    <row r="16" spans="1:2" ht="30" customHeight="1">
      <c r="A16" s="43"/>
      <c r="B16" s="43"/>
    </row>
    <row r="17" spans="1:2" ht="30" customHeight="1">
      <c r="A17" s="43"/>
      <c r="B17" s="43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2:B2"/>
  </mergeCells>
  <printOptions horizontalCentered="1"/>
  <pageMargins left="0.38958333333333334" right="0.38958333333333334" top="0.9798611111111111" bottom="0.979861111111111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showGridLines="0" showZeros="0" workbookViewId="0" topLeftCell="A1">
      <selection activeCell="B13" sqref="B13"/>
    </sheetView>
  </sheetViews>
  <sheetFormatPr defaultColWidth="9.125" defaultRowHeight="14.25"/>
  <cols>
    <col min="1" max="1" width="25.625" style="167" customWidth="1"/>
    <col min="2" max="4" width="12.625" style="167" customWidth="1"/>
    <col min="5" max="5" width="12.625" style="167" hidden="1" customWidth="1"/>
    <col min="6" max="6" width="12.625" style="0" customWidth="1"/>
    <col min="7" max="252" width="9.125" style="0" customWidth="1"/>
  </cols>
  <sheetData>
    <row r="1" spans="1:5" ht="14.25">
      <c r="A1" s="21" t="s">
        <v>1145</v>
      </c>
      <c r="B1"/>
      <c r="C1"/>
      <c r="D1"/>
      <c r="E1"/>
    </row>
    <row r="2" spans="1:6" s="112" customFormat="1" ht="33.75" customHeight="1">
      <c r="A2" s="151" t="s">
        <v>1146</v>
      </c>
      <c r="B2" s="151"/>
      <c r="C2" s="151"/>
      <c r="D2" s="151"/>
      <c r="E2" s="151"/>
      <c r="F2" s="151"/>
    </row>
    <row r="3" spans="1:6" s="112" customFormat="1" ht="19.5" customHeight="1">
      <c r="A3" s="168" t="s">
        <v>48</v>
      </c>
      <c r="B3" s="168"/>
      <c r="C3" s="168"/>
      <c r="D3" s="168"/>
      <c r="E3" s="168"/>
      <c r="F3" s="168"/>
    </row>
    <row r="4" spans="1:6" s="112" customFormat="1" ht="24.75" customHeight="1">
      <c r="A4" s="169" t="s">
        <v>1147</v>
      </c>
      <c r="B4" s="169" t="s">
        <v>50</v>
      </c>
      <c r="C4" s="169" t="s">
        <v>51</v>
      </c>
      <c r="D4" s="170" t="s">
        <v>1148</v>
      </c>
      <c r="E4" s="169" t="s">
        <v>53</v>
      </c>
      <c r="F4" s="170" t="s">
        <v>1149</v>
      </c>
    </row>
    <row r="5" spans="1:6" s="112" customFormat="1" ht="19.5" customHeight="1">
      <c r="A5" s="171" t="s">
        <v>55</v>
      </c>
      <c r="B5" s="153">
        <v>182301</v>
      </c>
      <c r="C5" s="153">
        <v>172080</v>
      </c>
      <c r="D5" s="154">
        <f aca="true" t="shared" si="0" ref="D5:D24">C5/B5*100</f>
        <v>94.39333848964075</v>
      </c>
      <c r="E5" s="153">
        <v>144231</v>
      </c>
      <c r="F5" s="172">
        <f aca="true" t="shared" si="1" ref="F5:F28">C5/E5*100</f>
        <v>119.30860910622543</v>
      </c>
    </row>
    <row r="6" spans="1:6" s="112" customFormat="1" ht="19.5" customHeight="1">
      <c r="A6" s="171" t="s">
        <v>1150</v>
      </c>
      <c r="B6" s="153">
        <v>49717</v>
      </c>
      <c r="C6" s="153">
        <v>48970</v>
      </c>
      <c r="D6" s="154">
        <f t="shared" si="0"/>
        <v>98.49749582637729</v>
      </c>
      <c r="E6" s="153">
        <v>49561</v>
      </c>
      <c r="F6" s="172">
        <f t="shared" si="1"/>
        <v>98.80753011440447</v>
      </c>
    </row>
    <row r="7" spans="1:6" s="112" customFormat="1" ht="19.5" customHeight="1">
      <c r="A7" s="171" t="s">
        <v>1151</v>
      </c>
      <c r="B7" s="153">
        <v>13843</v>
      </c>
      <c r="C7" s="153">
        <v>15014</v>
      </c>
      <c r="D7" s="154">
        <f t="shared" si="0"/>
        <v>108.4591490283898</v>
      </c>
      <c r="E7" s="153">
        <v>13439</v>
      </c>
      <c r="F7" s="172">
        <f t="shared" si="1"/>
        <v>111.7196219956842</v>
      </c>
    </row>
    <row r="8" spans="1:6" s="112" customFormat="1" ht="19.5" customHeight="1">
      <c r="A8" s="171" t="s">
        <v>1152</v>
      </c>
      <c r="B8" s="153">
        <v>4661</v>
      </c>
      <c r="C8" s="153">
        <v>3475</v>
      </c>
      <c r="D8" s="154">
        <f t="shared" si="0"/>
        <v>74.55481656296932</v>
      </c>
      <c r="E8" s="153">
        <v>6659</v>
      </c>
      <c r="F8" s="172">
        <f t="shared" si="1"/>
        <v>52.185012764679385</v>
      </c>
    </row>
    <row r="9" spans="1:6" s="112" customFormat="1" ht="19.5" customHeight="1">
      <c r="A9" s="171" t="s">
        <v>1153</v>
      </c>
      <c r="B9" s="153">
        <v>185</v>
      </c>
      <c r="C9" s="153">
        <v>142</v>
      </c>
      <c r="D9" s="154">
        <f t="shared" si="0"/>
        <v>76.75675675675676</v>
      </c>
      <c r="E9" s="153">
        <v>178</v>
      </c>
      <c r="F9" s="172">
        <f t="shared" si="1"/>
        <v>79.7752808988764</v>
      </c>
    </row>
    <row r="10" spans="1:6" s="112" customFormat="1" ht="19.5" customHeight="1">
      <c r="A10" s="171" t="s">
        <v>1154</v>
      </c>
      <c r="B10" s="153">
        <v>18256</v>
      </c>
      <c r="C10" s="153">
        <v>17657</v>
      </c>
      <c r="D10" s="154">
        <f t="shared" si="0"/>
        <v>96.71888694127958</v>
      </c>
      <c r="E10" s="153">
        <v>17554</v>
      </c>
      <c r="F10" s="172">
        <f t="shared" si="1"/>
        <v>100.58676085222741</v>
      </c>
    </row>
    <row r="11" spans="1:6" s="112" customFormat="1" ht="19.5" customHeight="1">
      <c r="A11" s="171" t="s">
        <v>1155</v>
      </c>
      <c r="B11" s="153">
        <v>3793</v>
      </c>
      <c r="C11" s="153">
        <v>4609</v>
      </c>
      <c r="D11" s="154">
        <f t="shared" si="0"/>
        <v>121.51331399947271</v>
      </c>
      <c r="E11" s="153">
        <v>3647</v>
      </c>
      <c r="F11" s="172">
        <f t="shared" si="1"/>
        <v>126.37784480394845</v>
      </c>
    </row>
    <row r="12" spans="1:6" s="112" customFormat="1" ht="19.5" customHeight="1">
      <c r="A12" s="171" t="s">
        <v>1156</v>
      </c>
      <c r="B12" s="153">
        <v>2311</v>
      </c>
      <c r="C12" s="153">
        <v>2992</v>
      </c>
      <c r="D12" s="154">
        <f t="shared" si="0"/>
        <v>129.46776287321507</v>
      </c>
      <c r="E12" s="153">
        <v>2222</v>
      </c>
      <c r="F12" s="172">
        <f t="shared" si="1"/>
        <v>134.65346534653466</v>
      </c>
    </row>
    <row r="13" spans="1:6" s="112" customFormat="1" ht="19.5" customHeight="1">
      <c r="A13" s="171" t="s">
        <v>1157</v>
      </c>
      <c r="B13" s="153">
        <v>2954</v>
      </c>
      <c r="C13" s="153">
        <v>3378</v>
      </c>
      <c r="D13" s="154">
        <f t="shared" si="0"/>
        <v>114.35341909275559</v>
      </c>
      <c r="E13" s="153">
        <v>2735</v>
      </c>
      <c r="F13" s="172">
        <f t="shared" si="1"/>
        <v>123.51005484460696</v>
      </c>
    </row>
    <row r="14" spans="1:6" s="112" customFormat="1" ht="19.5" customHeight="1">
      <c r="A14" s="171" t="s">
        <v>1158</v>
      </c>
      <c r="B14" s="153">
        <v>12712</v>
      </c>
      <c r="C14" s="153">
        <v>14839</v>
      </c>
      <c r="D14" s="154">
        <f t="shared" si="0"/>
        <v>116.73222152297042</v>
      </c>
      <c r="E14" s="153">
        <v>11262</v>
      </c>
      <c r="F14" s="172">
        <f t="shared" si="1"/>
        <v>131.76167643402593</v>
      </c>
    </row>
    <row r="15" spans="1:6" s="112" customFormat="1" ht="19.5" customHeight="1">
      <c r="A15" s="171" t="s">
        <v>1159</v>
      </c>
      <c r="B15" s="153">
        <v>3602</v>
      </c>
      <c r="C15" s="153">
        <v>3542</v>
      </c>
      <c r="D15" s="154">
        <f t="shared" si="0"/>
        <v>98.3342587451416</v>
      </c>
      <c r="E15" s="153">
        <v>3463</v>
      </c>
      <c r="F15" s="172">
        <f t="shared" si="1"/>
        <v>102.28125902396765</v>
      </c>
    </row>
    <row r="16" spans="1:6" s="112" customFormat="1" ht="19.5" customHeight="1">
      <c r="A16" s="171" t="s">
        <v>1160</v>
      </c>
      <c r="B16" s="153">
        <v>2684</v>
      </c>
      <c r="C16" s="153">
        <v>951</v>
      </c>
      <c r="D16" s="154">
        <f t="shared" si="0"/>
        <v>35.43219076005961</v>
      </c>
      <c r="E16" s="153">
        <v>2469</v>
      </c>
      <c r="F16" s="172">
        <f t="shared" si="1"/>
        <v>38.517618469015794</v>
      </c>
    </row>
    <row r="17" spans="1:6" s="112" customFormat="1" ht="19.5" customHeight="1">
      <c r="A17" s="171" t="s">
        <v>1161</v>
      </c>
      <c r="B17" s="153">
        <v>67234</v>
      </c>
      <c r="C17" s="153">
        <v>55947</v>
      </c>
      <c r="D17" s="154">
        <f t="shared" si="0"/>
        <v>83.21236279263468</v>
      </c>
      <c r="E17" s="153">
        <v>30706</v>
      </c>
      <c r="F17" s="172">
        <f t="shared" si="1"/>
        <v>182.20217547059207</v>
      </c>
    </row>
    <row r="18" spans="1:6" s="112" customFormat="1" ht="19.5" customHeight="1">
      <c r="A18" s="171" t="s">
        <v>1162</v>
      </c>
      <c r="B18" s="153">
        <v>0</v>
      </c>
      <c r="C18" s="153">
        <v>0</v>
      </c>
      <c r="D18" s="154"/>
      <c r="E18" s="153"/>
      <c r="F18" s="172"/>
    </row>
    <row r="19" spans="1:6" s="112" customFormat="1" ht="19.5" customHeight="1">
      <c r="A19" s="171" t="s">
        <v>69</v>
      </c>
      <c r="B19" s="153">
        <v>349</v>
      </c>
      <c r="C19" s="153">
        <v>317</v>
      </c>
      <c r="D19" s="154"/>
      <c r="E19" s="153">
        <v>336</v>
      </c>
      <c r="F19" s="172">
        <f t="shared" si="1"/>
        <v>94.34523809523809</v>
      </c>
    </row>
    <row r="20" spans="1:6" s="112" customFormat="1" ht="19.5" customHeight="1">
      <c r="A20" s="171" t="s">
        <v>1163</v>
      </c>
      <c r="B20" s="153">
        <v>0</v>
      </c>
      <c r="C20" s="153">
        <v>247</v>
      </c>
      <c r="D20" s="154"/>
      <c r="E20" s="153"/>
      <c r="F20" s="172"/>
    </row>
    <row r="21" spans="1:6" s="112" customFormat="1" ht="19.5" customHeight="1">
      <c r="A21" s="171" t="s">
        <v>71</v>
      </c>
      <c r="B21" s="153">
        <v>136970</v>
      </c>
      <c r="C21" s="153">
        <v>126595</v>
      </c>
      <c r="D21" s="154">
        <f t="shared" si="0"/>
        <v>92.42534861648537</v>
      </c>
      <c r="E21" s="153">
        <v>112145</v>
      </c>
      <c r="F21" s="172">
        <f t="shared" si="1"/>
        <v>112.88510410629095</v>
      </c>
    </row>
    <row r="22" spans="1:6" s="112" customFormat="1" ht="19.5" customHeight="1">
      <c r="A22" s="171" t="s">
        <v>1164</v>
      </c>
      <c r="B22" s="153">
        <v>17000</v>
      </c>
      <c r="C22" s="153">
        <v>17057</v>
      </c>
      <c r="D22" s="154">
        <f t="shared" si="0"/>
        <v>100.33529411764705</v>
      </c>
      <c r="E22" s="153">
        <v>17107</v>
      </c>
      <c r="F22" s="172">
        <f t="shared" si="1"/>
        <v>99.70772198515228</v>
      </c>
    </row>
    <row r="23" spans="1:6" s="112" customFormat="1" ht="19.5" customHeight="1">
      <c r="A23" s="171" t="s">
        <v>1165</v>
      </c>
      <c r="B23" s="153">
        <v>19000</v>
      </c>
      <c r="C23" s="153">
        <v>34586</v>
      </c>
      <c r="D23" s="154">
        <f t="shared" si="0"/>
        <v>182.03157894736842</v>
      </c>
      <c r="E23" s="153">
        <v>19571</v>
      </c>
      <c r="F23" s="172">
        <f t="shared" si="1"/>
        <v>176.7206581166011</v>
      </c>
    </row>
    <row r="24" spans="1:6" s="112" customFormat="1" ht="19.5" customHeight="1">
      <c r="A24" s="171" t="s">
        <v>1166</v>
      </c>
      <c r="B24" s="153">
        <v>38330</v>
      </c>
      <c r="C24" s="153">
        <v>37603</v>
      </c>
      <c r="D24" s="154">
        <f t="shared" si="0"/>
        <v>98.10331333159405</v>
      </c>
      <c r="E24" s="153">
        <v>18507</v>
      </c>
      <c r="F24" s="172">
        <f t="shared" si="1"/>
        <v>203.18257956448912</v>
      </c>
    </row>
    <row r="25" spans="1:6" s="112" customFormat="1" ht="19.5" customHeight="1">
      <c r="A25" s="171" t="s">
        <v>1167</v>
      </c>
      <c r="B25" s="153">
        <v>0</v>
      </c>
      <c r="C25" s="153">
        <v>0</v>
      </c>
      <c r="D25" s="154"/>
      <c r="E25" s="153">
        <v>0</v>
      </c>
      <c r="F25" s="172"/>
    </row>
    <row r="26" spans="1:6" s="112" customFormat="1" ht="19.5" customHeight="1">
      <c r="A26" s="171" t="s">
        <v>1168</v>
      </c>
      <c r="B26" s="153">
        <v>26270</v>
      </c>
      <c r="C26" s="153">
        <v>8431</v>
      </c>
      <c r="D26" s="154">
        <f aca="true" t="shared" si="2" ref="D26:D28">C26/B26*100</f>
        <v>32.093642938713366</v>
      </c>
      <c r="E26" s="153">
        <v>37210</v>
      </c>
      <c r="F26" s="172">
        <f t="shared" si="1"/>
        <v>22.65788766460629</v>
      </c>
    </row>
    <row r="27" spans="1:6" s="112" customFormat="1" ht="19.5" customHeight="1">
      <c r="A27" s="171" t="s">
        <v>1169</v>
      </c>
      <c r="B27" s="153">
        <v>36370</v>
      </c>
      <c r="C27" s="153">
        <v>28918</v>
      </c>
      <c r="D27" s="154">
        <f t="shared" si="2"/>
        <v>79.51058564751169</v>
      </c>
      <c r="E27" s="153">
        <v>19750</v>
      </c>
      <c r="F27" s="172">
        <f t="shared" si="1"/>
        <v>146.42025316455695</v>
      </c>
    </row>
    <row r="28" spans="1:6" s="112" customFormat="1" ht="24.75" customHeight="1">
      <c r="A28" s="169" t="s">
        <v>78</v>
      </c>
      <c r="B28" s="169">
        <f aca="true" t="shared" si="3" ref="B28:E28">B5+B21</f>
        <v>319271</v>
      </c>
      <c r="C28" s="169">
        <f t="shared" si="3"/>
        <v>298675</v>
      </c>
      <c r="D28" s="173">
        <f t="shared" si="2"/>
        <v>93.54905393850366</v>
      </c>
      <c r="E28" s="169">
        <f t="shared" si="3"/>
        <v>256376</v>
      </c>
      <c r="F28" s="174">
        <f t="shared" si="1"/>
        <v>116.49881424158268</v>
      </c>
    </row>
    <row r="29" spans="2:6" s="112" customFormat="1" ht="14.25">
      <c r="B29" s="175"/>
      <c r="C29" s="175"/>
      <c r="D29" s="175"/>
      <c r="E29" s="176"/>
      <c r="F29" s="175"/>
    </row>
  </sheetData>
  <sheetProtection/>
  <mergeCells count="2">
    <mergeCell ref="A2:F2"/>
    <mergeCell ref="A3:F3"/>
  </mergeCells>
  <printOptions horizontalCentered="1"/>
  <pageMargins left="0.2" right="0.2" top="0.9798611111111111" bottom="0.9798611111111111" header="0" footer="0"/>
  <pageSetup blackAndWhite="1"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B13"/>
  <sheetViews>
    <sheetView workbookViewId="0" topLeftCell="A1">
      <selection activeCell="B16" sqref="B16"/>
    </sheetView>
  </sheetViews>
  <sheetFormatPr defaultColWidth="9.00390625" defaultRowHeight="14.25"/>
  <cols>
    <col min="1" max="1" width="40.625" style="0" customWidth="1"/>
    <col min="2" max="2" width="30.625" style="0" customWidth="1"/>
  </cols>
  <sheetData>
    <row r="1" ht="14.25">
      <c r="A1" s="21" t="s">
        <v>1170</v>
      </c>
    </row>
    <row r="2" spans="1:2" ht="46.5" customHeight="1">
      <c r="A2" s="23" t="s">
        <v>1171</v>
      </c>
      <c r="B2" s="23"/>
    </row>
    <row r="3" spans="1:2" ht="14.25">
      <c r="A3" s="159"/>
      <c r="B3" s="159"/>
    </row>
    <row r="4" spans="1:2" ht="27" customHeight="1">
      <c r="A4" s="24"/>
      <c r="B4" s="25" t="s">
        <v>33</v>
      </c>
    </row>
    <row r="5" spans="1:2" ht="39.75" customHeight="1">
      <c r="A5" s="160" t="s">
        <v>34</v>
      </c>
      <c r="B5" s="161" t="s">
        <v>35</v>
      </c>
    </row>
    <row r="6" spans="1:2" ht="30" customHeight="1">
      <c r="A6" s="162" t="s">
        <v>81</v>
      </c>
      <c r="B6" s="163">
        <v>805724</v>
      </c>
    </row>
    <row r="7" spans="1:2" ht="30" customHeight="1">
      <c r="A7" s="164" t="s">
        <v>82</v>
      </c>
      <c r="B7" s="163">
        <v>12540</v>
      </c>
    </row>
    <row r="8" spans="1:2" ht="30" customHeight="1">
      <c r="A8" s="164" t="s">
        <v>83</v>
      </c>
      <c r="B8" s="163">
        <v>7668</v>
      </c>
    </row>
    <row r="9" spans="1:2" ht="30" customHeight="1">
      <c r="A9" s="164" t="s">
        <v>84</v>
      </c>
      <c r="B9" s="163"/>
    </row>
    <row r="10" spans="1:2" ht="30" customHeight="1">
      <c r="A10" s="164" t="s">
        <v>85</v>
      </c>
      <c r="B10" s="163">
        <v>11066</v>
      </c>
    </row>
    <row r="11" spans="1:2" ht="39.75" customHeight="1">
      <c r="A11" s="165" t="s">
        <v>1172</v>
      </c>
      <c r="B11" s="166">
        <f>SUM(B6:B10)</f>
        <v>836998</v>
      </c>
    </row>
    <row r="12" spans="1:2" ht="30" customHeight="1">
      <c r="A12" s="43"/>
      <c r="B12" s="43"/>
    </row>
    <row r="13" spans="1:2" ht="30" customHeight="1">
      <c r="A13" s="43"/>
      <c r="B13" s="43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B2"/>
  </mergeCells>
  <printOptions horizontalCentered="1"/>
  <pageMargins left="0.38958333333333334" right="0.38958333333333334" top="0.9798611111111111" bottom="0.9798611111111111" header="0.5097222222222222" footer="0.50972222222222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1371"/>
  <sheetViews>
    <sheetView showGridLines="0" showZeros="0" workbookViewId="0" topLeftCell="A1">
      <selection activeCell="E20" sqref="E20"/>
    </sheetView>
  </sheetViews>
  <sheetFormatPr defaultColWidth="9.125" defaultRowHeight="14.25"/>
  <cols>
    <col min="1" max="1" width="32.375" style="102" customWidth="1"/>
    <col min="2" max="2" width="20.625" style="102" customWidth="1"/>
    <col min="3" max="4" width="15.625" style="150" customWidth="1"/>
    <col min="5" max="5" width="14.375" style="102" customWidth="1"/>
    <col min="6" max="253" width="9.125" style="102" customWidth="1"/>
  </cols>
  <sheetData>
    <row r="1" spans="1:4" ht="14.25">
      <c r="A1" s="21" t="s">
        <v>1173</v>
      </c>
      <c r="B1" s="21"/>
      <c r="C1" s="118"/>
      <c r="D1" s="118"/>
    </row>
    <row r="2" spans="1:4" s="112" customFormat="1" ht="28.5" customHeight="1">
      <c r="A2" s="151" t="s">
        <v>1174</v>
      </c>
      <c r="B2" s="151"/>
      <c r="C2" s="151"/>
      <c r="D2" s="151"/>
    </row>
    <row r="3" spans="1:4" s="112" customFormat="1" ht="16.5" customHeight="1">
      <c r="A3" s="152" t="s">
        <v>33</v>
      </c>
      <c r="B3" s="152"/>
      <c r="C3" s="152"/>
      <c r="D3" s="152"/>
    </row>
    <row r="4" spans="1:4" ht="30" customHeight="1">
      <c r="A4" s="123" t="s">
        <v>1175</v>
      </c>
      <c r="B4" s="123" t="s">
        <v>51</v>
      </c>
      <c r="C4" s="123" t="s">
        <v>53</v>
      </c>
      <c r="D4" s="144" t="s">
        <v>1176</v>
      </c>
    </row>
    <row r="5" spans="1:4" ht="16.5" customHeight="1">
      <c r="A5" s="148" t="s">
        <v>91</v>
      </c>
      <c r="B5" s="153">
        <v>65329</v>
      </c>
      <c r="C5" s="153">
        <f>C6+C18+C27+C38+C49+C60+C71+C83+C92+C105+C115+C124+C135+C149+C156+C164+C170+C177+C184+C191+C198+C204+C212+C218+C224+C230</f>
        <v>67578</v>
      </c>
      <c r="D5" s="154">
        <f>C5/B5*100</f>
        <v>103.44257527284972</v>
      </c>
    </row>
    <row r="6" spans="1:4" ht="16.5" customHeight="1">
      <c r="A6" s="148" t="s">
        <v>92</v>
      </c>
      <c r="B6" s="153">
        <v>2143</v>
      </c>
      <c r="C6" s="153">
        <v>2091</v>
      </c>
      <c r="D6" s="154">
        <f aca="true" t="shared" si="0" ref="D6:D69">C6/B6*100</f>
        <v>97.57349510032665</v>
      </c>
    </row>
    <row r="7" spans="1:4" ht="16.5" customHeight="1">
      <c r="A7" s="148" t="s">
        <v>93</v>
      </c>
      <c r="B7" s="153">
        <v>1655</v>
      </c>
      <c r="C7" s="153">
        <v>1407</v>
      </c>
      <c r="D7" s="154">
        <f t="shared" si="0"/>
        <v>85.01510574018127</v>
      </c>
    </row>
    <row r="8" spans="1:4" ht="16.5" customHeight="1">
      <c r="A8" s="148" t="s">
        <v>94</v>
      </c>
      <c r="B8" s="153">
        <v>69</v>
      </c>
      <c r="C8" s="153">
        <v>282</v>
      </c>
      <c r="D8" s="154">
        <f t="shared" si="0"/>
        <v>408.69565217391306</v>
      </c>
    </row>
    <row r="9" spans="1:4" ht="16.5" customHeight="1">
      <c r="A9" s="148" t="s">
        <v>95</v>
      </c>
      <c r="B9" s="153">
        <v>0</v>
      </c>
      <c r="C9" s="153">
        <v>50</v>
      </c>
      <c r="D9" s="154" t="e">
        <f t="shared" si="0"/>
        <v>#DIV/0!</v>
      </c>
    </row>
    <row r="10" spans="1:4" ht="16.5" customHeight="1">
      <c r="A10" s="148" t="s">
        <v>96</v>
      </c>
      <c r="B10" s="153">
        <v>284</v>
      </c>
      <c r="C10" s="153">
        <v>267</v>
      </c>
      <c r="D10" s="154">
        <f t="shared" si="0"/>
        <v>94.01408450704226</v>
      </c>
    </row>
    <row r="11" spans="1:4" ht="16.5" customHeight="1">
      <c r="A11" s="148" t="s">
        <v>97</v>
      </c>
      <c r="B11" s="153">
        <v>0</v>
      </c>
      <c r="C11" s="153">
        <v>0</v>
      </c>
      <c r="D11" s="154" t="e">
        <f t="shared" si="0"/>
        <v>#DIV/0!</v>
      </c>
    </row>
    <row r="12" spans="1:4" ht="16.5" customHeight="1">
      <c r="A12" s="148" t="s">
        <v>98</v>
      </c>
      <c r="B12" s="153">
        <v>0</v>
      </c>
      <c r="C12" s="153">
        <v>0</v>
      </c>
      <c r="D12" s="154" t="e">
        <f t="shared" si="0"/>
        <v>#DIV/0!</v>
      </c>
    </row>
    <row r="13" spans="1:4" ht="16.5" customHeight="1">
      <c r="A13" s="148" t="s">
        <v>99</v>
      </c>
      <c r="B13" s="153">
        <v>0</v>
      </c>
      <c r="C13" s="153">
        <v>0</v>
      </c>
      <c r="D13" s="154" t="e">
        <f t="shared" si="0"/>
        <v>#DIV/0!</v>
      </c>
    </row>
    <row r="14" spans="1:4" ht="16.5" customHeight="1">
      <c r="A14" s="148" t="s">
        <v>100</v>
      </c>
      <c r="B14" s="153">
        <v>30</v>
      </c>
      <c r="C14" s="153">
        <v>0</v>
      </c>
      <c r="D14" s="154">
        <f t="shared" si="0"/>
        <v>0</v>
      </c>
    </row>
    <row r="15" spans="1:4" ht="16.5" customHeight="1">
      <c r="A15" s="148" t="s">
        <v>101</v>
      </c>
      <c r="B15" s="153">
        <v>0</v>
      </c>
      <c r="C15" s="153">
        <v>0</v>
      </c>
      <c r="D15" s="154" t="e">
        <f t="shared" si="0"/>
        <v>#DIV/0!</v>
      </c>
    </row>
    <row r="16" spans="1:4" ht="16.5" customHeight="1">
      <c r="A16" s="148" t="s">
        <v>102</v>
      </c>
      <c r="B16" s="153">
        <v>0</v>
      </c>
      <c r="C16" s="153">
        <v>22</v>
      </c>
      <c r="D16" s="154" t="e">
        <f t="shared" si="0"/>
        <v>#DIV/0!</v>
      </c>
    </row>
    <row r="17" spans="1:4" ht="16.5" customHeight="1">
      <c r="A17" s="148" t="s">
        <v>103</v>
      </c>
      <c r="B17" s="153">
        <v>105</v>
      </c>
      <c r="C17" s="153">
        <v>63</v>
      </c>
      <c r="D17" s="154">
        <f t="shared" si="0"/>
        <v>60</v>
      </c>
    </row>
    <row r="18" spans="1:4" ht="16.5" customHeight="1">
      <c r="A18" s="148" t="s">
        <v>104</v>
      </c>
      <c r="B18" s="153">
        <v>1790</v>
      </c>
      <c r="C18" s="153">
        <v>1448</v>
      </c>
      <c r="D18" s="154">
        <f t="shared" si="0"/>
        <v>80.89385474860336</v>
      </c>
    </row>
    <row r="19" spans="1:4" ht="16.5" customHeight="1">
      <c r="A19" s="148" t="s">
        <v>93</v>
      </c>
      <c r="B19" s="153">
        <v>1273</v>
      </c>
      <c r="C19" s="153">
        <v>1110</v>
      </c>
      <c r="D19" s="154">
        <f t="shared" si="0"/>
        <v>87.19560094265515</v>
      </c>
    </row>
    <row r="20" spans="1:4" ht="16.5" customHeight="1">
      <c r="A20" s="148" t="s">
        <v>94</v>
      </c>
      <c r="B20" s="153">
        <v>0</v>
      </c>
      <c r="C20" s="153">
        <v>108</v>
      </c>
      <c r="D20" s="154" t="e">
        <f t="shared" si="0"/>
        <v>#DIV/0!</v>
      </c>
    </row>
    <row r="21" spans="1:4" ht="16.5" customHeight="1">
      <c r="A21" s="148" t="s">
        <v>95</v>
      </c>
      <c r="B21" s="153">
        <v>0</v>
      </c>
      <c r="C21" s="153">
        <v>0</v>
      </c>
      <c r="D21" s="154" t="e">
        <f t="shared" si="0"/>
        <v>#DIV/0!</v>
      </c>
    </row>
    <row r="22" spans="1:4" ht="16.5" customHeight="1">
      <c r="A22" s="148" t="s">
        <v>105</v>
      </c>
      <c r="B22" s="153">
        <v>330</v>
      </c>
      <c r="C22" s="153">
        <v>178</v>
      </c>
      <c r="D22" s="154">
        <f t="shared" si="0"/>
        <v>53.939393939393945</v>
      </c>
    </row>
    <row r="23" spans="1:4" ht="16.5" customHeight="1">
      <c r="A23" s="148" t="s">
        <v>106</v>
      </c>
      <c r="B23" s="153">
        <v>8</v>
      </c>
      <c r="C23" s="153">
        <v>0</v>
      </c>
      <c r="D23" s="154">
        <f t="shared" si="0"/>
        <v>0</v>
      </c>
    </row>
    <row r="24" spans="1:4" ht="16.5" customHeight="1">
      <c r="A24" s="148" t="s">
        <v>107</v>
      </c>
      <c r="B24" s="153">
        <v>0</v>
      </c>
      <c r="C24" s="153">
        <v>0</v>
      </c>
      <c r="D24" s="154" t="e">
        <f t="shared" si="0"/>
        <v>#DIV/0!</v>
      </c>
    </row>
    <row r="25" spans="1:4" ht="16.5" customHeight="1">
      <c r="A25" s="148" t="s">
        <v>102</v>
      </c>
      <c r="B25" s="153">
        <v>0</v>
      </c>
      <c r="C25" s="153">
        <v>0</v>
      </c>
      <c r="D25" s="154" t="e">
        <f t="shared" si="0"/>
        <v>#DIV/0!</v>
      </c>
    </row>
    <row r="26" spans="1:4" ht="16.5" customHeight="1">
      <c r="A26" s="148" t="s">
        <v>108</v>
      </c>
      <c r="B26" s="153">
        <v>179</v>
      </c>
      <c r="C26" s="153">
        <v>52</v>
      </c>
      <c r="D26" s="154">
        <f t="shared" si="0"/>
        <v>29.05027932960894</v>
      </c>
    </row>
    <row r="27" spans="1:4" ht="16.5" customHeight="1">
      <c r="A27" s="148" t="s">
        <v>109</v>
      </c>
      <c r="B27" s="153">
        <v>6864</v>
      </c>
      <c r="C27" s="153">
        <v>7194</v>
      </c>
      <c r="D27" s="154">
        <f t="shared" si="0"/>
        <v>104.8076923076923</v>
      </c>
    </row>
    <row r="28" spans="1:4" ht="16.5" customHeight="1">
      <c r="A28" s="148" t="s">
        <v>93</v>
      </c>
      <c r="B28" s="153">
        <v>3473</v>
      </c>
      <c r="C28" s="153">
        <v>2575</v>
      </c>
      <c r="D28" s="154">
        <f t="shared" si="0"/>
        <v>74.14339188021883</v>
      </c>
    </row>
    <row r="29" spans="1:4" ht="16.5" customHeight="1">
      <c r="A29" s="148" t="s">
        <v>94</v>
      </c>
      <c r="B29" s="153">
        <v>118</v>
      </c>
      <c r="C29" s="153">
        <v>1126</v>
      </c>
      <c r="D29" s="154">
        <f t="shared" si="0"/>
        <v>954.2372881355933</v>
      </c>
    </row>
    <row r="30" spans="1:4" ht="16.5" customHeight="1">
      <c r="A30" s="148" t="s">
        <v>95</v>
      </c>
      <c r="B30" s="153">
        <v>308</v>
      </c>
      <c r="C30" s="153">
        <v>0</v>
      </c>
      <c r="D30" s="154">
        <f t="shared" si="0"/>
        <v>0</v>
      </c>
    </row>
    <row r="31" spans="1:4" ht="16.5" customHeight="1">
      <c r="A31" s="148" t="s">
        <v>110</v>
      </c>
      <c r="B31" s="153">
        <v>108</v>
      </c>
      <c r="C31" s="153">
        <v>71</v>
      </c>
      <c r="D31" s="154">
        <f t="shared" si="0"/>
        <v>65.74074074074075</v>
      </c>
    </row>
    <row r="32" spans="1:4" ht="16.5" customHeight="1">
      <c r="A32" s="148" t="s">
        <v>111</v>
      </c>
      <c r="B32" s="153">
        <v>0</v>
      </c>
      <c r="C32" s="153">
        <v>20</v>
      </c>
      <c r="D32" s="154" t="e">
        <f t="shared" si="0"/>
        <v>#DIV/0!</v>
      </c>
    </row>
    <row r="33" spans="1:4" ht="16.5" customHeight="1">
      <c r="A33" s="148" t="s">
        <v>112</v>
      </c>
      <c r="B33" s="153">
        <v>783</v>
      </c>
      <c r="C33" s="153">
        <v>4</v>
      </c>
      <c r="D33" s="154">
        <f t="shared" si="0"/>
        <v>0.5108556832694764</v>
      </c>
    </row>
    <row r="34" spans="1:4" ht="16.5" customHeight="1">
      <c r="A34" s="148" t="s">
        <v>113</v>
      </c>
      <c r="B34" s="153">
        <v>923</v>
      </c>
      <c r="C34" s="153">
        <v>792</v>
      </c>
      <c r="D34" s="154">
        <f t="shared" si="0"/>
        <v>85.80715059588299</v>
      </c>
    </row>
    <row r="35" spans="1:4" ht="16.5" customHeight="1">
      <c r="A35" s="148" t="s">
        <v>114</v>
      </c>
      <c r="B35" s="153">
        <v>0</v>
      </c>
      <c r="C35" s="153"/>
      <c r="D35" s="154" t="e">
        <f t="shared" si="0"/>
        <v>#DIV/0!</v>
      </c>
    </row>
    <row r="36" spans="1:4" ht="16.5" customHeight="1">
      <c r="A36" s="148" t="s">
        <v>102</v>
      </c>
      <c r="B36" s="153">
        <v>0</v>
      </c>
      <c r="C36" s="153">
        <v>208</v>
      </c>
      <c r="D36" s="154" t="e">
        <f t="shared" si="0"/>
        <v>#DIV/0!</v>
      </c>
    </row>
    <row r="37" spans="1:4" ht="16.5" customHeight="1">
      <c r="A37" s="148" t="s">
        <v>115</v>
      </c>
      <c r="B37" s="153">
        <v>1151</v>
      </c>
      <c r="C37" s="153">
        <v>2398</v>
      </c>
      <c r="D37" s="154">
        <f t="shared" si="0"/>
        <v>208.34057341442224</v>
      </c>
    </row>
    <row r="38" spans="1:4" ht="16.5" customHeight="1">
      <c r="A38" s="148" t="s">
        <v>116</v>
      </c>
      <c r="B38" s="153">
        <v>3415</v>
      </c>
      <c r="C38" s="153">
        <v>4438</v>
      </c>
      <c r="D38" s="154">
        <f t="shared" si="0"/>
        <v>129.95607613469986</v>
      </c>
    </row>
    <row r="39" spans="1:4" ht="16.5" customHeight="1">
      <c r="A39" s="148" t="s">
        <v>93</v>
      </c>
      <c r="B39" s="153">
        <v>1867</v>
      </c>
      <c r="C39" s="153">
        <v>1192</v>
      </c>
      <c r="D39" s="154">
        <f t="shared" si="0"/>
        <v>63.84574183181575</v>
      </c>
    </row>
    <row r="40" spans="1:4" ht="16.5" customHeight="1">
      <c r="A40" s="148" t="s">
        <v>94</v>
      </c>
      <c r="B40" s="153">
        <v>10</v>
      </c>
      <c r="C40" s="153">
        <v>188</v>
      </c>
      <c r="D40" s="154">
        <f t="shared" si="0"/>
        <v>1880</v>
      </c>
    </row>
    <row r="41" spans="1:4" ht="16.5" customHeight="1">
      <c r="A41" s="148" t="s">
        <v>95</v>
      </c>
      <c r="B41" s="153">
        <v>0</v>
      </c>
      <c r="C41" s="153">
        <v>100</v>
      </c>
      <c r="D41" s="154" t="e">
        <f t="shared" si="0"/>
        <v>#DIV/0!</v>
      </c>
    </row>
    <row r="42" spans="1:4" ht="16.5" customHeight="1">
      <c r="A42" s="148" t="s">
        <v>117</v>
      </c>
      <c r="B42" s="153">
        <v>0</v>
      </c>
      <c r="C42" s="153">
        <v>649</v>
      </c>
      <c r="D42" s="154" t="e">
        <f t="shared" si="0"/>
        <v>#DIV/0!</v>
      </c>
    </row>
    <row r="43" spans="1:4" ht="16.5" customHeight="1">
      <c r="A43" s="148" t="s">
        <v>118</v>
      </c>
      <c r="B43" s="153">
        <v>0</v>
      </c>
      <c r="C43" s="153">
        <v>5</v>
      </c>
      <c r="D43" s="154" t="e">
        <f t="shared" si="0"/>
        <v>#DIV/0!</v>
      </c>
    </row>
    <row r="44" spans="1:4" ht="16.5" customHeight="1">
      <c r="A44" s="148" t="s">
        <v>119</v>
      </c>
      <c r="B44" s="153">
        <v>0</v>
      </c>
      <c r="C44" s="153">
        <v>0</v>
      </c>
      <c r="D44" s="154" t="e">
        <f t="shared" si="0"/>
        <v>#DIV/0!</v>
      </c>
    </row>
    <row r="45" spans="1:4" ht="16.5" customHeight="1">
      <c r="A45" s="148" t="s">
        <v>120</v>
      </c>
      <c r="B45" s="153">
        <v>0</v>
      </c>
      <c r="C45" s="153"/>
      <c r="D45" s="154" t="e">
        <f t="shared" si="0"/>
        <v>#DIV/0!</v>
      </c>
    </row>
    <row r="46" spans="1:4" ht="16.5" customHeight="1">
      <c r="A46" s="148" t="s">
        <v>121</v>
      </c>
      <c r="B46" s="153">
        <v>18</v>
      </c>
      <c r="C46" s="153">
        <v>0</v>
      </c>
      <c r="D46" s="154">
        <f t="shared" si="0"/>
        <v>0</v>
      </c>
    </row>
    <row r="47" spans="1:4" ht="16.5" customHeight="1">
      <c r="A47" s="148" t="s">
        <v>102</v>
      </c>
      <c r="B47" s="153">
        <v>841</v>
      </c>
      <c r="C47" s="153">
        <v>710</v>
      </c>
      <c r="D47" s="154">
        <f t="shared" si="0"/>
        <v>84.42330558858502</v>
      </c>
    </row>
    <row r="48" spans="1:4" ht="16.5" customHeight="1">
      <c r="A48" s="148" t="s">
        <v>122</v>
      </c>
      <c r="B48" s="153">
        <v>679</v>
      </c>
      <c r="C48" s="153">
        <v>1594</v>
      </c>
      <c r="D48" s="154">
        <f t="shared" si="0"/>
        <v>234.75699558173787</v>
      </c>
    </row>
    <row r="49" spans="1:4" ht="16.5" customHeight="1">
      <c r="A49" s="148" t="s">
        <v>123</v>
      </c>
      <c r="B49" s="153">
        <v>972</v>
      </c>
      <c r="C49" s="153">
        <v>1332</v>
      </c>
      <c r="D49" s="154">
        <f t="shared" si="0"/>
        <v>137.03703703703704</v>
      </c>
    </row>
    <row r="50" spans="1:4" ht="16.5" customHeight="1">
      <c r="A50" s="148" t="s">
        <v>93</v>
      </c>
      <c r="B50" s="153">
        <v>614</v>
      </c>
      <c r="C50" s="153">
        <v>554</v>
      </c>
      <c r="D50" s="154">
        <f t="shared" si="0"/>
        <v>90.22801302931596</v>
      </c>
    </row>
    <row r="51" spans="1:4" ht="16.5" customHeight="1">
      <c r="A51" s="148" t="s">
        <v>94</v>
      </c>
      <c r="B51" s="153">
        <v>25</v>
      </c>
      <c r="C51" s="153">
        <v>284</v>
      </c>
      <c r="D51" s="154">
        <f t="shared" si="0"/>
        <v>1136</v>
      </c>
    </row>
    <row r="52" spans="1:4" ht="16.5" customHeight="1">
      <c r="A52" s="148" t="s">
        <v>95</v>
      </c>
      <c r="B52" s="153">
        <v>0</v>
      </c>
      <c r="C52" s="153">
        <v>0</v>
      </c>
      <c r="D52" s="154" t="e">
        <f t="shared" si="0"/>
        <v>#DIV/0!</v>
      </c>
    </row>
    <row r="53" spans="1:4" ht="16.5" customHeight="1">
      <c r="A53" s="148" t="s">
        <v>124</v>
      </c>
      <c r="B53" s="153">
        <v>0</v>
      </c>
      <c r="C53" s="153">
        <v>0</v>
      </c>
      <c r="D53" s="154" t="e">
        <f t="shared" si="0"/>
        <v>#DIV/0!</v>
      </c>
    </row>
    <row r="54" spans="1:4" ht="16.5" customHeight="1">
      <c r="A54" s="148" t="s">
        <v>125</v>
      </c>
      <c r="B54" s="153">
        <v>277</v>
      </c>
      <c r="C54" s="153">
        <v>76</v>
      </c>
      <c r="D54" s="154">
        <f t="shared" si="0"/>
        <v>27.436823104693143</v>
      </c>
    </row>
    <row r="55" spans="1:4" ht="16.5" customHeight="1">
      <c r="A55" s="148" t="s">
        <v>126</v>
      </c>
      <c r="B55" s="153">
        <v>0</v>
      </c>
      <c r="C55" s="153">
        <v>0</v>
      </c>
      <c r="D55" s="154" t="e">
        <f t="shared" si="0"/>
        <v>#DIV/0!</v>
      </c>
    </row>
    <row r="56" spans="1:4" ht="16.5" customHeight="1">
      <c r="A56" s="148" t="s">
        <v>127</v>
      </c>
      <c r="B56" s="153">
        <v>45</v>
      </c>
      <c r="C56" s="153">
        <v>0</v>
      </c>
      <c r="D56" s="154">
        <f t="shared" si="0"/>
        <v>0</v>
      </c>
    </row>
    <row r="57" spans="1:4" ht="16.5" customHeight="1">
      <c r="A57" s="148" t="s">
        <v>128</v>
      </c>
      <c r="B57" s="153">
        <v>6</v>
      </c>
      <c r="C57" s="153">
        <v>118</v>
      </c>
      <c r="D57" s="154">
        <f t="shared" si="0"/>
        <v>1966.6666666666667</v>
      </c>
    </row>
    <row r="58" spans="1:4" ht="16.5" customHeight="1">
      <c r="A58" s="148" t="s">
        <v>102</v>
      </c>
      <c r="B58" s="153">
        <v>0</v>
      </c>
      <c r="C58" s="153">
        <v>0</v>
      </c>
      <c r="D58" s="154" t="e">
        <f t="shared" si="0"/>
        <v>#DIV/0!</v>
      </c>
    </row>
    <row r="59" spans="1:4" ht="16.5" customHeight="1">
      <c r="A59" s="148" t="s">
        <v>129</v>
      </c>
      <c r="B59" s="153">
        <v>5</v>
      </c>
      <c r="C59" s="153">
        <v>300</v>
      </c>
      <c r="D59" s="154">
        <f t="shared" si="0"/>
        <v>6000</v>
      </c>
    </row>
    <row r="60" spans="1:4" ht="16.5" customHeight="1">
      <c r="A60" s="148" t="s">
        <v>130</v>
      </c>
      <c r="B60" s="153">
        <v>4782</v>
      </c>
      <c r="C60" s="153">
        <v>3989</v>
      </c>
      <c r="D60" s="154">
        <f t="shared" si="0"/>
        <v>83.41698034295274</v>
      </c>
    </row>
    <row r="61" spans="1:4" ht="16.5" customHeight="1">
      <c r="A61" s="148" t="s">
        <v>93</v>
      </c>
      <c r="B61" s="153">
        <v>2542</v>
      </c>
      <c r="C61" s="153">
        <v>1843</v>
      </c>
      <c r="D61" s="154">
        <f t="shared" si="0"/>
        <v>72.50196695515342</v>
      </c>
    </row>
    <row r="62" spans="1:4" ht="16.5" customHeight="1">
      <c r="A62" s="148" t="s">
        <v>94</v>
      </c>
      <c r="B62" s="153">
        <v>0</v>
      </c>
      <c r="C62" s="153">
        <v>146</v>
      </c>
      <c r="D62" s="154" t="e">
        <f t="shared" si="0"/>
        <v>#DIV/0!</v>
      </c>
    </row>
    <row r="63" spans="1:4" ht="16.5" customHeight="1">
      <c r="A63" s="148" t="s">
        <v>95</v>
      </c>
      <c r="B63" s="153">
        <v>0</v>
      </c>
      <c r="C63" s="153">
        <v>12</v>
      </c>
      <c r="D63" s="154" t="e">
        <f t="shared" si="0"/>
        <v>#DIV/0!</v>
      </c>
    </row>
    <row r="64" spans="1:4" ht="16.5" customHeight="1">
      <c r="A64" s="148" t="s">
        <v>131</v>
      </c>
      <c r="B64" s="153">
        <v>0</v>
      </c>
      <c r="C64" s="153">
        <v>0</v>
      </c>
      <c r="D64" s="154" t="e">
        <f t="shared" si="0"/>
        <v>#DIV/0!</v>
      </c>
    </row>
    <row r="65" spans="1:4" ht="16.5" customHeight="1">
      <c r="A65" s="148" t="s">
        <v>132</v>
      </c>
      <c r="B65" s="153">
        <v>174</v>
      </c>
      <c r="C65" s="153">
        <v>333</v>
      </c>
      <c r="D65" s="154">
        <f t="shared" si="0"/>
        <v>191.3793103448276</v>
      </c>
    </row>
    <row r="66" spans="1:4" ht="16.5" customHeight="1">
      <c r="A66" s="148" t="s">
        <v>133</v>
      </c>
      <c r="B66" s="153">
        <v>0</v>
      </c>
      <c r="C66" s="153">
        <v>0</v>
      </c>
      <c r="D66" s="154" t="e">
        <f t="shared" si="0"/>
        <v>#DIV/0!</v>
      </c>
    </row>
    <row r="67" spans="1:4" ht="16.5" customHeight="1">
      <c r="A67" s="148" t="s">
        <v>134</v>
      </c>
      <c r="B67" s="153">
        <v>343</v>
      </c>
      <c r="C67" s="153">
        <v>450</v>
      </c>
      <c r="D67" s="154">
        <f t="shared" si="0"/>
        <v>131.19533527696794</v>
      </c>
    </row>
    <row r="68" spans="1:4" ht="16.5" customHeight="1">
      <c r="A68" s="148" t="s">
        <v>135</v>
      </c>
      <c r="B68" s="153">
        <v>366</v>
      </c>
      <c r="C68" s="153">
        <v>213</v>
      </c>
      <c r="D68" s="154">
        <f t="shared" si="0"/>
        <v>58.19672131147541</v>
      </c>
    </row>
    <row r="69" spans="1:4" ht="16.5" customHeight="1">
      <c r="A69" s="148" t="s">
        <v>102</v>
      </c>
      <c r="B69" s="153">
        <v>0</v>
      </c>
      <c r="C69" s="153">
        <v>0</v>
      </c>
      <c r="D69" s="154" t="e">
        <f t="shared" si="0"/>
        <v>#DIV/0!</v>
      </c>
    </row>
    <row r="70" spans="1:4" ht="16.5" customHeight="1">
      <c r="A70" s="148" t="s">
        <v>136</v>
      </c>
      <c r="B70" s="153">
        <v>1357</v>
      </c>
      <c r="C70" s="153">
        <v>992</v>
      </c>
      <c r="D70" s="154">
        <f aca="true" t="shared" si="1" ref="D70:D133">C70/B70*100</f>
        <v>73.10243183492999</v>
      </c>
    </row>
    <row r="71" spans="1:4" ht="16.5" customHeight="1">
      <c r="A71" s="148" t="s">
        <v>137</v>
      </c>
      <c r="B71" s="153">
        <v>6305</v>
      </c>
      <c r="C71" s="153">
        <v>9230</v>
      </c>
      <c r="D71" s="154">
        <f t="shared" si="1"/>
        <v>146.39175257731958</v>
      </c>
    </row>
    <row r="72" spans="1:4" ht="16.5" customHeight="1">
      <c r="A72" s="148" t="s">
        <v>93</v>
      </c>
      <c r="B72" s="153">
        <v>0</v>
      </c>
      <c r="C72" s="153">
        <v>0</v>
      </c>
      <c r="D72" s="154" t="e">
        <f t="shared" si="1"/>
        <v>#DIV/0!</v>
      </c>
    </row>
    <row r="73" spans="1:4" ht="16.5" customHeight="1">
      <c r="A73" s="148" t="s">
        <v>94</v>
      </c>
      <c r="B73" s="153">
        <v>0</v>
      </c>
      <c r="C73" s="153">
        <v>0</v>
      </c>
      <c r="D73" s="154" t="e">
        <f t="shared" si="1"/>
        <v>#DIV/0!</v>
      </c>
    </row>
    <row r="74" spans="1:4" ht="16.5" customHeight="1">
      <c r="A74" s="148" t="s">
        <v>95</v>
      </c>
      <c r="B74" s="153">
        <v>0</v>
      </c>
      <c r="C74" s="153">
        <v>0</v>
      </c>
      <c r="D74" s="154" t="e">
        <f t="shared" si="1"/>
        <v>#DIV/0!</v>
      </c>
    </row>
    <row r="75" spans="1:4" ht="16.5" customHeight="1">
      <c r="A75" s="148" t="s">
        <v>138</v>
      </c>
      <c r="B75" s="153">
        <v>0</v>
      </c>
      <c r="C75" s="153">
        <v>0</v>
      </c>
      <c r="D75" s="154" t="e">
        <f t="shared" si="1"/>
        <v>#DIV/0!</v>
      </c>
    </row>
    <row r="76" spans="1:4" ht="16.5" customHeight="1">
      <c r="A76" s="148" t="s">
        <v>139</v>
      </c>
      <c r="B76" s="153">
        <v>0</v>
      </c>
      <c r="C76" s="153">
        <v>0</v>
      </c>
      <c r="D76" s="154" t="e">
        <f t="shared" si="1"/>
        <v>#DIV/0!</v>
      </c>
    </row>
    <row r="77" spans="1:4" ht="16.5" customHeight="1">
      <c r="A77" s="148" t="s">
        <v>140</v>
      </c>
      <c r="B77" s="153">
        <v>0</v>
      </c>
      <c r="C77" s="153">
        <v>0</v>
      </c>
      <c r="D77" s="154" t="e">
        <f t="shared" si="1"/>
        <v>#DIV/0!</v>
      </c>
    </row>
    <row r="78" spans="1:4" ht="16.5" customHeight="1">
      <c r="A78" s="148" t="s">
        <v>141</v>
      </c>
      <c r="B78" s="153">
        <v>0</v>
      </c>
      <c r="C78" s="153">
        <v>0</v>
      </c>
      <c r="D78" s="154" t="e">
        <f t="shared" si="1"/>
        <v>#DIV/0!</v>
      </c>
    </row>
    <row r="79" spans="1:4" ht="16.5" customHeight="1">
      <c r="A79" s="148" t="s">
        <v>142</v>
      </c>
      <c r="B79" s="153">
        <v>0</v>
      </c>
      <c r="C79" s="153">
        <v>0</v>
      </c>
      <c r="D79" s="154" t="e">
        <f t="shared" si="1"/>
        <v>#DIV/0!</v>
      </c>
    </row>
    <row r="80" spans="1:4" ht="16.5" customHeight="1">
      <c r="A80" s="148" t="s">
        <v>134</v>
      </c>
      <c r="B80" s="153">
        <v>0</v>
      </c>
      <c r="C80" s="153">
        <v>0</v>
      </c>
      <c r="D80" s="154" t="e">
        <f t="shared" si="1"/>
        <v>#DIV/0!</v>
      </c>
    </row>
    <row r="81" spans="1:4" ht="16.5" customHeight="1">
      <c r="A81" s="148" t="s">
        <v>102</v>
      </c>
      <c r="B81" s="153">
        <v>0</v>
      </c>
      <c r="C81" s="153">
        <v>0</v>
      </c>
      <c r="D81" s="154" t="e">
        <f t="shared" si="1"/>
        <v>#DIV/0!</v>
      </c>
    </row>
    <row r="82" spans="1:4" ht="16.5" customHeight="1">
      <c r="A82" s="148" t="s">
        <v>143</v>
      </c>
      <c r="B82" s="153">
        <v>6305</v>
      </c>
      <c r="C82" s="153">
        <v>9230</v>
      </c>
      <c r="D82" s="154">
        <f t="shared" si="1"/>
        <v>146.39175257731958</v>
      </c>
    </row>
    <row r="83" spans="1:4" ht="16.5" customHeight="1">
      <c r="A83" s="148" t="s">
        <v>144</v>
      </c>
      <c r="B83" s="153">
        <v>2228</v>
      </c>
      <c r="C83" s="153">
        <v>2000</v>
      </c>
      <c r="D83" s="154">
        <f t="shared" si="1"/>
        <v>89.76660682226212</v>
      </c>
    </row>
    <row r="84" spans="1:4" ht="16.5" customHeight="1">
      <c r="A84" s="148" t="s">
        <v>93</v>
      </c>
      <c r="B84" s="153">
        <v>1618</v>
      </c>
      <c r="C84" s="153">
        <v>761</v>
      </c>
      <c r="D84" s="154">
        <f t="shared" si="1"/>
        <v>47.03337453646477</v>
      </c>
    </row>
    <row r="85" spans="1:4" ht="16.5" customHeight="1">
      <c r="A85" s="148" t="s">
        <v>94</v>
      </c>
      <c r="B85" s="153">
        <v>52</v>
      </c>
      <c r="C85" s="153">
        <v>98</v>
      </c>
      <c r="D85" s="154">
        <f t="shared" si="1"/>
        <v>188.46153846153845</v>
      </c>
    </row>
    <row r="86" spans="1:4" ht="16.5" customHeight="1">
      <c r="A86" s="148" t="s">
        <v>95</v>
      </c>
      <c r="B86" s="153">
        <v>0</v>
      </c>
      <c r="C86" s="153">
        <v>0</v>
      </c>
      <c r="D86" s="154" t="e">
        <f t="shared" si="1"/>
        <v>#DIV/0!</v>
      </c>
    </row>
    <row r="87" spans="1:4" ht="16.5" customHeight="1">
      <c r="A87" s="148" t="s">
        <v>145</v>
      </c>
      <c r="B87" s="153">
        <v>270</v>
      </c>
      <c r="C87" s="153">
        <v>1101</v>
      </c>
      <c r="D87" s="154">
        <f t="shared" si="1"/>
        <v>407.77777777777777</v>
      </c>
    </row>
    <row r="88" spans="1:4" ht="16.5" customHeight="1">
      <c r="A88" s="148" t="s">
        <v>146</v>
      </c>
      <c r="B88" s="153">
        <v>0</v>
      </c>
      <c r="C88" s="153">
        <v>0</v>
      </c>
      <c r="D88" s="154" t="e">
        <f t="shared" si="1"/>
        <v>#DIV/0!</v>
      </c>
    </row>
    <row r="89" spans="1:4" ht="16.5" customHeight="1">
      <c r="A89" s="148" t="s">
        <v>134</v>
      </c>
      <c r="B89" s="153">
        <v>0</v>
      </c>
      <c r="C89" s="153">
        <v>0</v>
      </c>
      <c r="D89" s="154" t="e">
        <f t="shared" si="1"/>
        <v>#DIV/0!</v>
      </c>
    </row>
    <row r="90" spans="1:4" ht="16.5" customHeight="1">
      <c r="A90" s="148" t="s">
        <v>102</v>
      </c>
      <c r="B90" s="153">
        <v>229</v>
      </c>
      <c r="C90" s="153">
        <v>0</v>
      </c>
      <c r="D90" s="154">
        <f t="shared" si="1"/>
        <v>0</v>
      </c>
    </row>
    <row r="91" spans="1:4" ht="16.5" customHeight="1">
      <c r="A91" s="148" t="s">
        <v>147</v>
      </c>
      <c r="B91" s="153">
        <v>59</v>
      </c>
      <c r="C91" s="153">
        <v>40</v>
      </c>
      <c r="D91" s="154">
        <f t="shared" si="1"/>
        <v>67.79661016949152</v>
      </c>
    </row>
    <row r="92" spans="1:4" ht="16.5" customHeight="1">
      <c r="A92" s="148" t="s">
        <v>148</v>
      </c>
      <c r="B92" s="153">
        <v>0</v>
      </c>
      <c r="C92" s="153">
        <v>0</v>
      </c>
      <c r="D92" s="154" t="e">
        <f t="shared" si="1"/>
        <v>#DIV/0!</v>
      </c>
    </row>
    <row r="93" spans="1:4" ht="16.5" customHeight="1">
      <c r="A93" s="148" t="s">
        <v>93</v>
      </c>
      <c r="B93" s="153">
        <v>0</v>
      </c>
      <c r="C93" s="153">
        <v>0</v>
      </c>
      <c r="D93" s="154" t="e">
        <f t="shared" si="1"/>
        <v>#DIV/0!</v>
      </c>
    </row>
    <row r="94" spans="1:4" ht="16.5" customHeight="1">
      <c r="A94" s="148" t="s">
        <v>94</v>
      </c>
      <c r="B94" s="153">
        <v>0</v>
      </c>
      <c r="C94" s="153">
        <v>0</v>
      </c>
      <c r="D94" s="154" t="e">
        <f t="shared" si="1"/>
        <v>#DIV/0!</v>
      </c>
    </row>
    <row r="95" spans="1:4" ht="16.5" customHeight="1">
      <c r="A95" s="148" t="s">
        <v>95</v>
      </c>
      <c r="B95" s="153">
        <v>0</v>
      </c>
      <c r="C95" s="153">
        <v>0</v>
      </c>
      <c r="D95" s="154" t="e">
        <f t="shared" si="1"/>
        <v>#DIV/0!</v>
      </c>
    </row>
    <row r="96" spans="1:4" ht="16.5" customHeight="1">
      <c r="A96" s="148" t="s">
        <v>149</v>
      </c>
      <c r="B96" s="153">
        <v>0</v>
      </c>
      <c r="C96" s="153">
        <v>0</v>
      </c>
      <c r="D96" s="154" t="e">
        <f t="shared" si="1"/>
        <v>#DIV/0!</v>
      </c>
    </row>
    <row r="97" spans="1:4" ht="16.5" customHeight="1">
      <c r="A97" s="148" t="s">
        <v>150</v>
      </c>
      <c r="B97" s="153">
        <v>0</v>
      </c>
      <c r="C97" s="153">
        <v>0</v>
      </c>
      <c r="D97" s="154" t="e">
        <f t="shared" si="1"/>
        <v>#DIV/0!</v>
      </c>
    </row>
    <row r="98" spans="1:4" ht="16.5" customHeight="1">
      <c r="A98" s="148" t="s">
        <v>134</v>
      </c>
      <c r="B98" s="153">
        <v>0</v>
      </c>
      <c r="C98" s="153">
        <v>0</v>
      </c>
      <c r="D98" s="154" t="e">
        <f t="shared" si="1"/>
        <v>#DIV/0!</v>
      </c>
    </row>
    <row r="99" spans="1:4" ht="16.5" customHeight="1">
      <c r="A99" s="148" t="s">
        <v>151</v>
      </c>
      <c r="B99" s="153">
        <v>0</v>
      </c>
      <c r="C99" s="153">
        <v>0</v>
      </c>
      <c r="D99" s="154" t="e">
        <f t="shared" si="1"/>
        <v>#DIV/0!</v>
      </c>
    </row>
    <row r="100" spans="1:4" ht="16.5" customHeight="1">
      <c r="A100" s="148" t="s">
        <v>152</v>
      </c>
      <c r="B100" s="153">
        <v>0</v>
      </c>
      <c r="C100" s="153"/>
      <c r="D100" s="154" t="e">
        <f t="shared" si="1"/>
        <v>#DIV/0!</v>
      </c>
    </row>
    <row r="101" spans="1:4" ht="16.5" customHeight="1">
      <c r="A101" s="148" t="s">
        <v>153</v>
      </c>
      <c r="B101" s="153">
        <v>0</v>
      </c>
      <c r="C101" s="153"/>
      <c r="D101" s="154" t="e">
        <f t="shared" si="1"/>
        <v>#DIV/0!</v>
      </c>
    </row>
    <row r="102" spans="1:4" ht="16.5" customHeight="1">
      <c r="A102" s="148" t="s">
        <v>154</v>
      </c>
      <c r="B102" s="153">
        <v>0</v>
      </c>
      <c r="C102" s="153">
        <v>0</v>
      </c>
      <c r="D102" s="154" t="e">
        <f t="shared" si="1"/>
        <v>#DIV/0!</v>
      </c>
    </row>
    <row r="103" spans="1:4" ht="16.5" customHeight="1">
      <c r="A103" s="148" t="s">
        <v>102</v>
      </c>
      <c r="B103" s="153">
        <v>0</v>
      </c>
      <c r="C103" s="153"/>
      <c r="D103" s="154" t="e">
        <f t="shared" si="1"/>
        <v>#DIV/0!</v>
      </c>
    </row>
    <row r="104" spans="1:4" ht="16.5" customHeight="1">
      <c r="A104" s="148" t="s">
        <v>155</v>
      </c>
      <c r="B104" s="153">
        <v>0</v>
      </c>
      <c r="C104" s="153">
        <v>0</v>
      </c>
      <c r="D104" s="154" t="e">
        <f t="shared" si="1"/>
        <v>#DIV/0!</v>
      </c>
    </row>
    <row r="105" spans="1:4" ht="16.5" customHeight="1">
      <c r="A105" s="148" t="s">
        <v>156</v>
      </c>
      <c r="B105" s="153">
        <v>872</v>
      </c>
      <c r="C105" s="153">
        <v>1629</v>
      </c>
      <c r="D105" s="154">
        <f t="shared" si="1"/>
        <v>186.8119266055046</v>
      </c>
    </row>
    <row r="106" spans="1:4" ht="16.5" customHeight="1">
      <c r="A106" s="148" t="s">
        <v>93</v>
      </c>
      <c r="B106" s="153">
        <v>389</v>
      </c>
      <c r="C106" s="153">
        <v>263</v>
      </c>
      <c r="D106" s="154">
        <f t="shared" si="1"/>
        <v>67.60925449871465</v>
      </c>
    </row>
    <row r="107" spans="1:4" ht="16.5" customHeight="1">
      <c r="A107" s="148" t="s">
        <v>94</v>
      </c>
      <c r="B107" s="153">
        <v>0</v>
      </c>
      <c r="C107" s="153">
        <v>113</v>
      </c>
      <c r="D107" s="154" t="e">
        <f t="shared" si="1"/>
        <v>#DIV/0!</v>
      </c>
    </row>
    <row r="108" spans="1:4" ht="16.5" customHeight="1">
      <c r="A108" s="148" t="s">
        <v>95</v>
      </c>
      <c r="B108" s="153">
        <v>0</v>
      </c>
      <c r="C108" s="153">
        <v>0</v>
      </c>
      <c r="D108" s="154" t="e">
        <f t="shared" si="1"/>
        <v>#DIV/0!</v>
      </c>
    </row>
    <row r="109" spans="1:4" ht="16.5" customHeight="1">
      <c r="A109" s="148" t="s">
        <v>157</v>
      </c>
      <c r="B109" s="153">
        <v>0</v>
      </c>
      <c r="C109" s="153">
        <v>0</v>
      </c>
      <c r="D109" s="154" t="e">
        <f t="shared" si="1"/>
        <v>#DIV/0!</v>
      </c>
    </row>
    <row r="110" spans="1:4" ht="16.5" customHeight="1">
      <c r="A110" s="148" t="s">
        <v>158</v>
      </c>
      <c r="B110" s="153">
        <v>0</v>
      </c>
      <c r="C110" s="153">
        <v>0</v>
      </c>
      <c r="D110" s="154" t="e">
        <f t="shared" si="1"/>
        <v>#DIV/0!</v>
      </c>
    </row>
    <row r="111" spans="1:4" ht="16.5" customHeight="1">
      <c r="A111" s="148" t="s">
        <v>159</v>
      </c>
      <c r="B111" s="153">
        <v>0</v>
      </c>
      <c r="C111" s="153">
        <v>3</v>
      </c>
      <c r="D111" s="154" t="e">
        <f t="shared" si="1"/>
        <v>#DIV/0!</v>
      </c>
    </row>
    <row r="112" spans="1:4" ht="16.5" customHeight="1">
      <c r="A112" s="148" t="s">
        <v>160</v>
      </c>
      <c r="B112" s="153">
        <v>448</v>
      </c>
      <c r="C112" s="153"/>
      <c r="D112" s="154">
        <f t="shared" si="1"/>
        <v>0</v>
      </c>
    </row>
    <row r="113" spans="1:4" ht="16.5" customHeight="1">
      <c r="A113" s="148" t="s">
        <v>102</v>
      </c>
      <c r="B113" s="153">
        <v>0</v>
      </c>
      <c r="C113" s="153">
        <v>0</v>
      </c>
      <c r="D113" s="154" t="e">
        <f t="shared" si="1"/>
        <v>#DIV/0!</v>
      </c>
    </row>
    <row r="114" spans="1:4" ht="16.5" customHeight="1">
      <c r="A114" s="148" t="s">
        <v>161</v>
      </c>
      <c r="B114" s="153">
        <v>35</v>
      </c>
      <c r="C114" s="153">
        <v>1250</v>
      </c>
      <c r="D114" s="154">
        <f t="shared" si="1"/>
        <v>3571.4285714285716</v>
      </c>
    </row>
    <row r="115" spans="1:4" ht="16.5" customHeight="1">
      <c r="A115" s="148" t="s">
        <v>162</v>
      </c>
      <c r="B115" s="153">
        <v>6992</v>
      </c>
      <c r="C115" s="153">
        <v>4397</v>
      </c>
      <c r="D115" s="154">
        <f t="shared" si="1"/>
        <v>62.88615560640732</v>
      </c>
    </row>
    <row r="116" spans="1:4" ht="16.5" customHeight="1">
      <c r="A116" s="148" t="s">
        <v>93</v>
      </c>
      <c r="B116" s="153">
        <v>6492</v>
      </c>
      <c r="C116" s="153">
        <v>1397</v>
      </c>
      <c r="D116" s="154">
        <f t="shared" si="1"/>
        <v>21.51879235982748</v>
      </c>
    </row>
    <row r="117" spans="1:4" ht="16.5" customHeight="1">
      <c r="A117" s="148" t="s">
        <v>94</v>
      </c>
      <c r="B117" s="153">
        <v>500</v>
      </c>
      <c r="C117" s="153">
        <v>1940</v>
      </c>
      <c r="D117" s="154">
        <f t="shared" si="1"/>
        <v>388</v>
      </c>
    </row>
    <row r="118" spans="1:4" ht="16.5" customHeight="1">
      <c r="A118" s="148" t="s">
        <v>95</v>
      </c>
      <c r="B118" s="153">
        <v>0</v>
      </c>
      <c r="C118" s="153">
        <v>0</v>
      </c>
      <c r="D118" s="154" t="e">
        <f t="shared" si="1"/>
        <v>#DIV/0!</v>
      </c>
    </row>
    <row r="119" spans="1:4" ht="16.5" customHeight="1">
      <c r="A119" s="148" t="s">
        <v>163</v>
      </c>
      <c r="B119" s="153">
        <v>0</v>
      </c>
      <c r="C119" s="153">
        <v>0</v>
      </c>
      <c r="D119" s="154" t="e">
        <f t="shared" si="1"/>
        <v>#DIV/0!</v>
      </c>
    </row>
    <row r="120" spans="1:4" ht="16.5" customHeight="1">
      <c r="A120" s="148" t="s">
        <v>164</v>
      </c>
      <c r="B120" s="153">
        <v>0</v>
      </c>
      <c r="C120" s="153">
        <v>260</v>
      </c>
      <c r="D120" s="154" t="e">
        <f t="shared" si="1"/>
        <v>#DIV/0!</v>
      </c>
    </row>
    <row r="121" spans="1:4" ht="16.5" customHeight="1">
      <c r="A121" s="148" t="s">
        <v>165</v>
      </c>
      <c r="B121" s="153">
        <v>0</v>
      </c>
      <c r="C121" s="153">
        <v>0</v>
      </c>
      <c r="D121" s="154" t="e">
        <f t="shared" si="1"/>
        <v>#DIV/0!</v>
      </c>
    </row>
    <row r="122" spans="1:4" ht="16.5" customHeight="1">
      <c r="A122" s="148" t="s">
        <v>102</v>
      </c>
      <c r="B122" s="153">
        <v>0</v>
      </c>
      <c r="C122" s="153">
        <v>0</v>
      </c>
      <c r="D122" s="154" t="e">
        <f t="shared" si="1"/>
        <v>#DIV/0!</v>
      </c>
    </row>
    <row r="123" spans="1:4" ht="16.5" customHeight="1">
      <c r="A123" s="148" t="s">
        <v>166</v>
      </c>
      <c r="B123" s="153">
        <v>0</v>
      </c>
      <c r="C123" s="153">
        <v>800</v>
      </c>
      <c r="D123" s="154" t="e">
        <f t="shared" si="1"/>
        <v>#DIV/0!</v>
      </c>
    </row>
    <row r="124" spans="1:4" ht="16.5" customHeight="1">
      <c r="A124" s="148" t="s">
        <v>167</v>
      </c>
      <c r="B124" s="153">
        <v>2287</v>
      </c>
      <c r="C124" s="153">
        <v>2593</v>
      </c>
      <c r="D124" s="154">
        <f t="shared" si="1"/>
        <v>113.37997376475732</v>
      </c>
    </row>
    <row r="125" spans="1:4" ht="16.5" customHeight="1">
      <c r="A125" s="148" t="s">
        <v>93</v>
      </c>
      <c r="B125" s="153">
        <v>866</v>
      </c>
      <c r="C125" s="153">
        <v>695</v>
      </c>
      <c r="D125" s="154">
        <f t="shared" si="1"/>
        <v>80.2540415704388</v>
      </c>
    </row>
    <row r="126" spans="1:4" ht="16.5" customHeight="1">
      <c r="A126" s="148" t="s">
        <v>94</v>
      </c>
      <c r="B126" s="153">
        <v>188</v>
      </c>
      <c r="C126" s="153">
        <v>210</v>
      </c>
      <c r="D126" s="154">
        <f t="shared" si="1"/>
        <v>111.70212765957446</v>
      </c>
    </row>
    <row r="127" spans="1:4" ht="16.5" customHeight="1">
      <c r="A127" s="148" t="s">
        <v>95</v>
      </c>
      <c r="B127" s="153">
        <v>0</v>
      </c>
      <c r="C127" s="153">
        <v>0</v>
      </c>
      <c r="D127" s="154" t="e">
        <f t="shared" si="1"/>
        <v>#DIV/0!</v>
      </c>
    </row>
    <row r="128" spans="1:4" ht="16.5" customHeight="1">
      <c r="A128" s="148" t="s">
        <v>168</v>
      </c>
      <c r="B128" s="153">
        <v>0</v>
      </c>
      <c r="C128" s="153">
        <v>0</v>
      </c>
      <c r="D128" s="154" t="e">
        <f t="shared" si="1"/>
        <v>#DIV/0!</v>
      </c>
    </row>
    <row r="129" spans="1:4" ht="16.5" customHeight="1">
      <c r="A129" s="148" t="s">
        <v>169</v>
      </c>
      <c r="B129" s="153">
        <v>0</v>
      </c>
      <c r="C129" s="153">
        <v>0</v>
      </c>
      <c r="D129" s="154" t="e">
        <f t="shared" si="1"/>
        <v>#DIV/0!</v>
      </c>
    </row>
    <row r="130" spans="1:4" ht="16.5" customHeight="1">
      <c r="A130" s="148" t="s">
        <v>170</v>
      </c>
      <c r="B130" s="153">
        <v>0</v>
      </c>
      <c r="C130" s="153">
        <v>0</v>
      </c>
      <c r="D130" s="154" t="e">
        <f t="shared" si="1"/>
        <v>#DIV/0!</v>
      </c>
    </row>
    <row r="131" spans="1:4" ht="16.5" customHeight="1">
      <c r="A131" s="148" t="s">
        <v>171</v>
      </c>
      <c r="B131" s="153">
        <v>0</v>
      </c>
      <c r="C131" s="153">
        <v>0</v>
      </c>
      <c r="D131" s="154" t="e">
        <f t="shared" si="1"/>
        <v>#DIV/0!</v>
      </c>
    </row>
    <row r="132" spans="1:4" ht="16.5" customHeight="1">
      <c r="A132" s="148" t="s">
        <v>172</v>
      </c>
      <c r="B132" s="153">
        <v>335</v>
      </c>
      <c r="C132" s="153">
        <v>650</v>
      </c>
      <c r="D132" s="154">
        <f t="shared" si="1"/>
        <v>194.02985074626866</v>
      </c>
    </row>
    <row r="133" spans="1:4" ht="16.5" customHeight="1">
      <c r="A133" s="148" t="s">
        <v>102</v>
      </c>
      <c r="B133" s="153">
        <v>25</v>
      </c>
      <c r="C133" s="153">
        <v>6</v>
      </c>
      <c r="D133" s="154">
        <f t="shared" si="1"/>
        <v>24</v>
      </c>
    </row>
    <row r="134" spans="1:4" ht="16.5" customHeight="1">
      <c r="A134" s="148" t="s">
        <v>173</v>
      </c>
      <c r="B134" s="153">
        <v>873</v>
      </c>
      <c r="C134" s="153">
        <v>1032</v>
      </c>
      <c r="D134" s="154">
        <f aca="true" t="shared" si="2" ref="D134:D197">C134/B134*100</f>
        <v>118.21305841924399</v>
      </c>
    </row>
    <row r="135" spans="1:4" ht="16.5" customHeight="1">
      <c r="A135" s="148" t="s">
        <v>174</v>
      </c>
      <c r="B135" s="153">
        <v>98</v>
      </c>
      <c r="C135" s="153">
        <v>5</v>
      </c>
      <c r="D135" s="154">
        <f t="shared" si="2"/>
        <v>5.1020408163265305</v>
      </c>
    </row>
    <row r="136" spans="1:4" ht="16.5" customHeight="1">
      <c r="A136" s="148" t="s">
        <v>93</v>
      </c>
      <c r="B136" s="153">
        <v>0</v>
      </c>
      <c r="C136" s="153">
        <v>0</v>
      </c>
      <c r="D136" s="154" t="e">
        <f t="shared" si="2"/>
        <v>#DIV/0!</v>
      </c>
    </row>
    <row r="137" spans="1:4" ht="16.5" customHeight="1">
      <c r="A137" s="148" t="s">
        <v>94</v>
      </c>
      <c r="B137" s="153">
        <v>0</v>
      </c>
      <c r="C137" s="153">
        <v>0</v>
      </c>
      <c r="D137" s="154" t="e">
        <f t="shared" si="2"/>
        <v>#DIV/0!</v>
      </c>
    </row>
    <row r="138" spans="1:4" ht="16.5" customHeight="1">
      <c r="A138" s="148" t="s">
        <v>95</v>
      </c>
      <c r="B138" s="153">
        <v>0</v>
      </c>
      <c r="C138" s="153">
        <v>0</v>
      </c>
      <c r="D138" s="154" t="e">
        <f t="shared" si="2"/>
        <v>#DIV/0!</v>
      </c>
    </row>
    <row r="139" spans="1:4" ht="16.5" customHeight="1">
      <c r="A139" s="148" t="s">
        <v>175</v>
      </c>
      <c r="B139" s="153">
        <v>0</v>
      </c>
      <c r="C139" s="153">
        <v>0</v>
      </c>
      <c r="D139" s="154" t="e">
        <f t="shared" si="2"/>
        <v>#DIV/0!</v>
      </c>
    </row>
    <row r="140" spans="1:4" ht="16.5" customHeight="1">
      <c r="A140" s="148" t="s">
        <v>176</v>
      </c>
      <c r="B140" s="153">
        <v>58</v>
      </c>
      <c r="C140" s="153">
        <v>5</v>
      </c>
      <c r="D140" s="154">
        <f t="shared" si="2"/>
        <v>8.620689655172415</v>
      </c>
    </row>
    <row r="141" spans="1:4" ht="16.5" customHeight="1">
      <c r="A141" s="148" t="s">
        <v>177</v>
      </c>
      <c r="B141" s="153">
        <v>0</v>
      </c>
      <c r="C141" s="153">
        <v>0</v>
      </c>
      <c r="D141" s="154" t="e">
        <f t="shared" si="2"/>
        <v>#DIV/0!</v>
      </c>
    </row>
    <row r="142" spans="1:4" ht="16.5" customHeight="1">
      <c r="A142" s="148" t="s">
        <v>178</v>
      </c>
      <c r="B142" s="153">
        <v>0</v>
      </c>
      <c r="C142" s="153">
        <v>0</v>
      </c>
      <c r="D142" s="154" t="e">
        <f t="shared" si="2"/>
        <v>#DIV/0!</v>
      </c>
    </row>
    <row r="143" spans="1:4" ht="16.5" customHeight="1">
      <c r="A143" s="148" t="s">
        <v>179</v>
      </c>
      <c r="B143" s="153">
        <v>0</v>
      </c>
      <c r="C143" s="153">
        <v>0</v>
      </c>
      <c r="D143" s="154" t="e">
        <f t="shared" si="2"/>
        <v>#DIV/0!</v>
      </c>
    </row>
    <row r="144" spans="1:4" ht="16.5" customHeight="1">
      <c r="A144" s="148" t="s">
        <v>180</v>
      </c>
      <c r="B144" s="153">
        <v>0</v>
      </c>
      <c r="C144" s="153">
        <v>0</v>
      </c>
      <c r="D144" s="154" t="e">
        <f t="shared" si="2"/>
        <v>#DIV/0!</v>
      </c>
    </row>
    <row r="145" spans="1:4" ht="16.5" customHeight="1">
      <c r="A145" s="148" t="s">
        <v>181</v>
      </c>
      <c r="B145" s="153">
        <v>0</v>
      </c>
      <c r="C145" s="153"/>
      <c r="D145" s="154" t="e">
        <f t="shared" si="2"/>
        <v>#DIV/0!</v>
      </c>
    </row>
    <row r="146" spans="1:4" ht="16.5" customHeight="1">
      <c r="A146" s="148" t="s">
        <v>182</v>
      </c>
      <c r="B146" s="153">
        <v>0</v>
      </c>
      <c r="C146" s="153"/>
      <c r="D146" s="154" t="e">
        <f t="shared" si="2"/>
        <v>#DIV/0!</v>
      </c>
    </row>
    <row r="147" spans="1:4" ht="16.5" customHeight="1">
      <c r="A147" s="148" t="s">
        <v>102</v>
      </c>
      <c r="B147" s="153">
        <v>0</v>
      </c>
      <c r="C147" s="153">
        <v>0</v>
      </c>
      <c r="D147" s="154" t="e">
        <f t="shared" si="2"/>
        <v>#DIV/0!</v>
      </c>
    </row>
    <row r="148" spans="1:4" ht="16.5" customHeight="1">
      <c r="A148" s="148" t="s">
        <v>183</v>
      </c>
      <c r="B148" s="153">
        <v>40</v>
      </c>
      <c r="C148" s="153">
        <v>0</v>
      </c>
      <c r="D148" s="154">
        <f t="shared" si="2"/>
        <v>0</v>
      </c>
    </row>
    <row r="149" spans="1:4" ht="16.5" customHeight="1">
      <c r="A149" s="148" t="s">
        <v>184</v>
      </c>
      <c r="B149" s="153">
        <v>495</v>
      </c>
      <c r="C149" s="153">
        <v>564</v>
      </c>
      <c r="D149" s="154">
        <f t="shared" si="2"/>
        <v>113.93939393939394</v>
      </c>
    </row>
    <row r="150" spans="1:4" ht="16.5" customHeight="1">
      <c r="A150" s="148" t="s">
        <v>93</v>
      </c>
      <c r="B150" s="153">
        <v>398</v>
      </c>
      <c r="C150" s="153">
        <v>174</v>
      </c>
      <c r="D150" s="154">
        <f t="shared" si="2"/>
        <v>43.71859296482412</v>
      </c>
    </row>
    <row r="151" spans="1:4" ht="16.5" customHeight="1">
      <c r="A151" s="148" t="s">
        <v>94</v>
      </c>
      <c r="B151" s="153">
        <v>5</v>
      </c>
      <c r="C151" s="153">
        <v>16</v>
      </c>
      <c r="D151" s="154">
        <f t="shared" si="2"/>
        <v>320</v>
      </c>
    </row>
    <row r="152" spans="1:4" ht="16.5" customHeight="1">
      <c r="A152" s="148" t="s">
        <v>95</v>
      </c>
      <c r="B152" s="153">
        <v>0</v>
      </c>
      <c r="C152" s="153">
        <v>0</v>
      </c>
      <c r="D152" s="154" t="e">
        <f t="shared" si="2"/>
        <v>#DIV/0!</v>
      </c>
    </row>
    <row r="153" spans="1:4" ht="16.5" customHeight="1">
      <c r="A153" s="148" t="s">
        <v>185</v>
      </c>
      <c r="B153" s="153">
        <v>62</v>
      </c>
      <c r="C153" s="153">
        <v>192</v>
      </c>
      <c r="D153" s="154">
        <f t="shared" si="2"/>
        <v>309.6774193548387</v>
      </c>
    </row>
    <row r="154" spans="1:4" ht="16.5" customHeight="1">
      <c r="A154" s="148" t="s">
        <v>102</v>
      </c>
      <c r="B154" s="153">
        <v>0</v>
      </c>
      <c r="C154" s="153">
        <v>0</v>
      </c>
      <c r="D154" s="154" t="e">
        <f t="shared" si="2"/>
        <v>#DIV/0!</v>
      </c>
    </row>
    <row r="155" spans="1:4" ht="16.5" customHeight="1">
      <c r="A155" s="148" t="s">
        <v>186</v>
      </c>
      <c r="B155" s="153">
        <v>30</v>
      </c>
      <c r="C155" s="153">
        <v>182</v>
      </c>
      <c r="D155" s="154">
        <f t="shared" si="2"/>
        <v>606.6666666666666</v>
      </c>
    </row>
    <row r="156" spans="1:4" ht="16.5" customHeight="1">
      <c r="A156" s="148" t="s">
        <v>187</v>
      </c>
      <c r="B156" s="153">
        <v>203</v>
      </c>
      <c r="C156" s="153">
        <v>305</v>
      </c>
      <c r="D156" s="154">
        <f t="shared" si="2"/>
        <v>150.2463054187192</v>
      </c>
    </row>
    <row r="157" spans="1:4" ht="16.5" customHeight="1">
      <c r="A157" s="148" t="s">
        <v>93</v>
      </c>
      <c r="B157" s="153">
        <v>75</v>
      </c>
      <c r="C157" s="153">
        <v>81</v>
      </c>
      <c r="D157" s="154">
        <f t="shared" si="2"/>
        <v>108</v>
      </c>
    </row>
    <row r="158" spans="1:4" ht="16.5" customHeight="1">
      <c r="A158" s="148" t="s">
        <v>94</v>
      </c>
      <c r="B158" s="153">
        <v>0</v>
      </c>
      <c r="C158" s="153">
        <v>5</v>
      </c>
      <c r="D158" s="154" t="e">
        <f t="shared" si="2"/>
        <v>#DIV/0!</v>
      </c>
    </row>
    <row r="159" spans="1:4" ht="16.5" customHeight="1">
      <c r="A159" s="148" t="s">
        <v>95</v>
      </c>
      <c r="B159" s="153">
        <v>0</v>
      </c>
      <c r="C159" s="153">
        <v>10</v>
      </c>
      <c r="D159" s="154" t="e">
        <f t="shared" si="2"/>
        <v>#DIV/0!</v>
      </c>
    </row>
    <row r="160" spans="1:4" ht="16.5" customHeight="1">
      <c r="A160" s="148" t="s">
        <v>188</v>
      </c>
      <c r="B160" s="153">
        <v>0</v>
      </c>
      <c r="C160" s="153">
        <v>0</v>
      </c>
      <c r="D160" s="154" t="e">
        <f t="shared" si="2"/>
        <v>#DIV/0!</v>
      </c>
    </row>
    <row r="161" spans="1:4" ht="16.5" customHeight="1">
      <c r="A161" s="148" t="s">
        <v>189</v>
      </c>
      <c r="B161" s="153">
        <v>93</v>
      </c>
      <c r="C161" s="153">
        <v>40</v>
      </c>
      <c r="D161" s="154">
        <f t="shared" si="2"/>
        <v>43.01075268817204</v>
      </c>
    </row>
    <row r="162" spans="1:4" ht="16.5" customHeight="1">
      <c r="A162" s="148" t="s">
        <v>102</v>
      </c>
      <c r="B162" s="153">
        <v>25</v>
      </c>
      <c r="C162" s="153">
        <v>0</v>
      </c>
      <c r="D162" s="154">
        <f t="shared" si="2"/>
        <v>0</v>
      </c>
    </row>
    <row r="163" spans="1:4" ht="16.5" customHeight="1">
      <c r="A163" s="148" t="s">
        <v>190</v>
      </c>
      <c r="B163" s="153">
        <v>10</v>
      </c>
      <c r="C163" s="153">
        <v>169</v>
      </c>
      <c r="D163" s="154">
        <f t="shared" si="2"/>
        <v>1689.9999999999998</v>
      </c>
    </row>
    <row r="164" spans="1:4" ht="16.5" customHeight="1">
      <c r="A164" s="148" t="s">
        <v>191</v>
      </c>
      <c r="B164" s="153">
        <v>370</v>
      </c>
      <c r="C164" s="153">
        <v>253</v>
      </c>
      <c r="D164" s="154">
        <f t="shared" si="2"/>
        <v>68.37837837837839</v>
      </c>
    </row>
    <row r="165" spans="1:4" ht="16.5" customHeight="1">
      <c r="A165" s="148" t="s">
        <v>93</v>
      </c>
      <c r="B165" s="153">
        <v>277</v>
      </c>
      <c r="C165" s="153">
        <v>248</v>
      </c>
      <c r="D165" s="154">
        <f t="shared" si="2"/>
        <v>89.53068592057761</v>
      </c>
    </row>
    <row r="166" spans="1:4" ht="16.5" customHeight="1">
      <c r="A166" s="148" t="s">
        <v>94</v>
      </c>
      <c r="B166" s="153">
        <v>0</v>
      </c>
      <c r="C166" s="153">
        <v>0</v>
      </c>
      <c r="D166" s="154" t="e">
        <f t="shared" si="2"/>
        <v>#DIV/0!</v>
      </c>
    </row>
    <row r="167" spans="1:4" ht="16.5" customHeight="1">
      <c r="A167" s="148" t="s">
        <v>95</v>
      </c>
      <c r="B167" s="153">
        <v>0</v>
      </c>
      <c r="C167" s="153">
        <v>0</v>
      </c>
      <c r="D167" s="154" t="e">
        <f t="shared" si="2"/>
        <v>#DIV/0!</v>
      </c>
    </row>
    <row r="168" spans="1:4" ht="16.5" customHeight="1">
      <c r="A168" s="148" t="s">
        <v>192</v>
      </c>
      <c r="B168" s="153">
        <v>44</v>
      </c>
      <c r="C168" s="153">
        <v>0</v>
      </c>
      <c r="D168" s="154">
        <f t="shared" si="2"/>
        <v>0</v>
      </c>
    </row>
    <row r="169" spans="1:4" ht="16.5" customHeight="1">
      <c r="A169" s="148" t="s">
        <v>193</v>
      </c>
      <c r="B169" s="153">
        <v>49</v>
      </c>
      <c r="C169" s="153">
        <v>5</v>
      </c>
      <c r="D169" s="154">
        <f t="shared" si="2"/>
        <v>10.204081632653061</v>
      </c>
    </row>
    <row r="170" spans="1:4" ht="16.5" customHeight="1">
      <c r="A170" s="148" t="s">
        <v>194</v>
      </c>
      <c r="B170" s="153">
        <v>772</v>
      </c>
      <c r="C170" s="153">
        <v>713</v>
      </c>
      <c r="D170" s="154">
        <f t="shared" si="2"/>
        <v>92.35751295336787</v>
      </c>
    </row>
    <row r="171" spans="1:4" ht="16.5" customHeight="1">
      <c r="A171" s="148" t="s">
        <v>93</v>
      </c>
      <c r="B171" s="153">
        <v>676</v>
      </c>
      <c r="C171" s="153">
        <v>443</v>
      </c>
      <c r="D171" s="154">
        <f t="shared" si="2"/>
        <v>65.53254437869822</v>
      </c>
    </row>
    <row r="172" spans="1:4" ht="16.5" customHeight="1">
      <c r="A172" s="148" t="s">
        <v>94</v>
      </c>
      <c r="B172" s="153">
        <v>30</v>
      </c>
      <c r="C172" s="153">
        <v>270</v>
      </c>
      <c r="D172" s="154">
        <f t="shared" si="2"/>
        <v>900</v>
      </c>
    </row>
    <row r="173" spans="1:4" ht="16.5" customHeight="1">
      <c r="A173" s="148" t="s">
        <v>95</v>
      </c>
      <c r="B173" s="153">
        <v>0</v>
      </c>
      <c r="C173" s="153">
        <v>0</v>
      </c>
      <c r="D173" s="154" t="e">
        <f t="shared" si="2"/>
        <v>#DIV/0!</v>
      </c>
    </row>
    <row r="174" spans="1:4" ht="16.5" customHeight="1">
      <c r="A174" s="148" t="s">
        <v>107</v>
      </c>
      <c r="B174" s="153">
        <v>0</v>
      </c>
      <c r="C174" s="153">
        <v>0</v>
      </c>
      <c r="D174" s="154" t="e">
        <f t="shared" si="2"/>
        <v>#DIV/0!</v>
      </c>
    </row>
    <row r="175" spans="1:4" ht="16.5" customHeight="1">
      <c r="A175" s="148" t="s">
        <v>102</v>
      </c>
      <c r="B175" s="153">
        <v>0</v>
      </c>
      <c r="C175" s="153">
        <v>0</v>
      </c>
      <c r="D175" s="154" t="e">
        <f t="shared" si="2"/>
        <v>#DIV/0!</v>
      </c>
    </row>
    <row r="176" spans="1:4" ht="16.5" customHeight="1">
      <c r="A176" s="148" t="s">
        <v>195</v>
      </c>
      <c r="B176" s="153">
        <v>66</v>
      </c>
      <c r="C176" s="153">
        <v>0</v>
      </c>
      <c r="D176" s="154">
        <f t="shared" si="2"/>
        <v>0</v>
      </c>
    </row>
    <row r="177" spans="1:4" ht="16.5" customHeight="1">
      <c r="A177" s="148" t="s">
        <v>196</v>
      </c>
      <c r="B177" s="153">
        <v>2614</v>
      </c>
      <c r="C177" s="153">
        <v>1637</v>
      </c>
      <c r="D177" s="154">
        <f t="shared" si="2"/>
        <v>62.62433052792655</v>
      </c>
    </row>
    <row r="178" spans="1:4" ht="16.5" customHeight="1">
      <c r="A178" s="148" t="s">
        <v>93</v>
      </c>
      <c r="B178" s="153">
        <v>861</v>
      </c>
      <c r="C178" s="153">
        <v>927</v>
      </c>
      <c r="D178" s="154">
        <f t="shared" si="2"/>
        <v>107.66550522648085</v>
      </c>
    </row>
    <row r="179" spans="1:4" ht="16.5" customHeight="1">
      <c r="A179" s="148" t="s">
        <v>94</v>
      </c>
      <c r="B179" s="153">
        <v>18</v>
      </c>
      <c r="C179" s="153">
        <v>297</v>
      </c>
      <c r="D179" s="154">
        <f t="shared" si="2"/>
        <v>1650</v>
      </c>
    </row>
    <row r="180" spans="1:4" ht="16.5" customHeight="1">
      <c r="A180" s="148" t="s">
        <v>95</v>
      </c>
      <c r="B180" s="153">
        <v>2</v>
      </c>
      <c r="C180" s="153">
        <v>3</v>
      </c>
      <c r="D180" s="154">
        <f t="shared" si="2"/>
        <v>150</v>
      </c>
    </row>
    <row r="181" spans="1:4" ht="16.5" customHeight="1">
      <c r="A181" s="148" t="s">
        <v>197</v>
      </c>
      <c r="B181" s="153">
        <v>481</v>
      </c>
      <c r="C181" s="153">
        <v>0</v>
      </c>
      <c r="D181" s="154">
        <f t="shared" si="2"/>
        <v>0</v>
      </c>
    </row>
    <row r="182" spans="1:4" ht="16.5" customHeight="1">
      <c r="A182" s="148" t="s">
        <v>102</v>
      </c>
      <c r="B182" s="153">
        <v>3</v>
      </c>
      <c r="C182" s="153">
        <v>0</v>
      </c>
      <c r="D182" s="154">
        <f t="shared" si="2"/>
        <v>0</v>
      </c>
    </row>
    <row r="183" spans="1:4" ht="16.5" customHeight="1">
      <c r="A183" s="148" t="s">
        <v>198</v>
      </c>
      <c r="B183" s="153">
        <v>1249</v>
      </c>
      <c r="C183" s="153">
        <v>410</v>
      </c>
      <c r="D183" s="154">
        <f t="shared" si="2"/>
        <v>32.826261008807045</v>
      </c>
    </row>
    <row r="184" spans="1:4" ht="16.5" customHeight="1">
      <c r="A184" s="148" t="s">
        <v>199</v>
      </c>
      <c r="B184" s="153">
        <v>7054</v>
      </c>
      <c r="C184" s="153">
        <v>7192</v>
      </c>
      <c r="D184" s="154">
        <f t="shared" si="2"/>
        <v>101.95633683016727</v>
      </c>
    </row>
    <row r="185" spans="1:4" ht="16.5" customHeight="1">
      <c r="A185" s="148" t="s">
        <v>93</v>
      </c>
      <c r="B185" s="153">
        <v>5346</v>
      </c>
      <c r="C185" s="153">
        <v>2593</v>
      </c>
      <c r="D185" s="154">
        <f t="shared" si="2"/>
        <v>48.50355405910962</v>
      </c>
    </row>
    <row r="186" spans="1:4" ht="16.5" customHeight="1">
      <c r="A186" s="148" t="s">
        <v>94</v>
      </c>
      <c r="B186" s="153">
        <v>224</v>
      </c>
      <c r="C186" s="153">
        <v>1410</v>
      </c>
      <c r="D186" s="154">
        <f t="shared" si="2"/>
        <v>629.4642857142857</v>
      </c>
    </row>
    <row r="187" spans="1:4" ht="16.5" customHeight="1">
      <c r="A187" s="148" t="s">
        <v>95</v>
      </c>
      <c r="B187" s="153">
        <v>192</v>
      </c>
      <c r="C187" s="153">
        <v>66</v>
      </c>
      <c r="D187" s="154">
        <f t="shared" si="2"/>
        <v>34.375</v>
      </c>
    </row>
    <row r="188" spans="1:4" ht="16.5" customHeight="1">
      <c r="A188" s="148" t="s">
        <v>200</v>
      </c>
      <c r="B188" s="153">
        <v>217</v>
      </c>
      <c r="C188" s="153">
        <v>100</v>
      </c>
      <c r="D188" s="154">
        <f t="shared" si="2"/>
        <v>46.08294930875576</v>
      </c>
    </row>
    <row r="189" spans="1:4" ht="16.5" customHeight="1">
      <c r="A189" s="148" t="s">
        <v>102</v>
      </c>
      <c r="B189" s="153">
        <v>0</v>
      </c>
      <c r="C189" s="153">
        <v>0</v>
      </c>
      <c r="D189" s="154" t="e">
        <f t="shared" si="2"/>
        <v>#DIV/0!</v>
      </c>
    </row>
    <row r="190" spans="1:4" ht="16.5" customHeight="1">
      <c r="A190" s="148" t="s">
        <v>201</v>
      </c>
      <c r="B190" s="153">
        <v>1075</v>
      </c>
      <c r="C190" s="153">
        <v>3023</v>
      </c>
      <c r="D190" s="154">
        <f t="shared" si="2"/>
        <v>281.2093023255814</v>
      </c>
    </row>
    <row r="191" spans="1:4" ht="16.5" customHeight="1">
      <c r="A191" s="148" t="s">
        <v>202</v>
      </c>
      <c r="B191" s="153">
        <v>1784</v>
      </c>
      <c r="C191" s="153">
        <v>1086</v>
      </c>
      <c r="D191" s="154">
        <f t="shared" si="2"/>
        <v>60.87443946188341</v>
      </c>
    </row>
    <row r="192" spans="1:4" ht="16.5" customHeight="1">
      <c r="A192" s="148" t="s">
        <v>93</v>
      </c>
      <c r="B192" s="153">
        <v>1253</v>
      </c>
      <c r="C192" s="153">
        <v>620</v>
      </c>
      <c r="D192" s="154">
        <f t="shared" si="2"/>
        <v>49.48124501197127</v>
      </c>
    </row>
    <row r="193" spans="1:4" ht="16.5" customHeight="1">
      <c r="A193" s="148" t="s">
        <v>94</v>
      </c>
      <c r="B193" s="153">
        <v>32</v>
      </c>
      <c r="C193" s="153">
        <v>242</v>
      </c>
      <c r="D193" s="154">
        <f t="shared" si="2"/>
        <v>756.25</v>
      </c>
    </row>
    <row r="194" spans="1:4" ht="16.5" customHeight="1">
      <c r="A194" s="148" t="s">
        <v>95</v>
      </c>
      <c r="B194" s="153">
        <v>0</v>
      </c>
      <c r="C194" s="153">
        <v>0</v>
      </c>
      <c r="D194" s="154" t="e">
        <f t="shared" si="2"/>
        <v>#DIV/0!</v>
      </c>
    </row>
    <row r="195" spans="1:4" ht="16.5" customHeight="1">
      <c r="A195" s="148" t="s">
        <v>203</v>
      </c>
      <c r="B195" s="153">
        <v>301</v>
      </c>
      <c r="C195" s="153"/>
      <c r="D195" s="154">
        <f t="shared" si="2"/>
        <v>0</v>
      </c>
    </row>
    <row r="196" spans="1:4" ht="16.5" customHeight="1">
      <c r="A196" s="148" t="s">
        <v>102</v>
      </c>
      <c r="B196" s="153">
        <v>0</v>
      </c>
      <c r="C196" s="153">
        <v>0</v>
      </c>
      <c r="D196" s="154" t="e">
        <f t="shared" si="2"/>
        <v>#DIV/0!</v>
      </c>
    </row>
    <row r="197" spans="1:4" ht="16.5" customHeight="1">
      <c r="A197" s="148" t="s">
        <v>204</v>
      </c>
      <c r="B197" s="153">
        <v>198</v>
      </c>
      <c r="C197" s="153">
        <v>224</v>
      </c>
      <c r="D197" s="154">
        <f t="shared" si="2"/>
        <v>113.13131313131312</v>
      </c>
    </row>
    <row r="198" spans="1:4" ht="16.5" customHeight="1">
      <c r="A198" s="148" t="s">
        <v>205</v>
      </c>
      <c r="B198" s="153">
        <v>2522</v>
      </c>
      <c r="C198" s="153">
        <v>2973</v>
      </c>
      <c r="D198" s="154">
        <f aca="true" t="shared" si="3" ref="D198:D261">C198/B198*100</f>
        <v>117.88263283108644</v>
      </c>
    </row>
    <row r="199" spans="1:4" ht="16.5" customHeight="1">
      <c r="A199" s="148" t="s">
        <v>93</v>
      </c>
      <c r="B199" s="153">
        <v>933</v>
      </c>
      <c r="C199" s="153">
        <v>563</v>
      </c>
      <c r="D199" s="154">
        <f t="shared" si="3"/>
        <v>60.342979635584136</v>
      </c>
    </row>
    <row r="200" spans="1:4" ht="16.5" customHeight="1">
      <c r="A200" s="148" t="s">
        <v>94</v>
      </c>
      <c r="B200" s="153">
        <v>22</v>
      </c>
      <c r="C200" s="153">
        <v>252</v>
      </c>
      <c r="D200" s="154">
        <f t="shared" si="3"/>
        <v>1145.4545454545455</v>
      </c>
    </row>
    <row r="201" spans="1:4" ht="16.5" customHeight="1">
      <c r="A201" s="148" t="s">
        <v>95</v>
      </c>
      <c r="B201" s="153">
        <v>0</v>
      </c>
      <c r="C201" s="153">
        <v>0</v>
      </c>
      <c r="D201" s="154" t="e">
        <f t="shared" si="3"/>
        <v>#DIV/0!</v>
      </c>
    </row>
    <row r="202" spans="1:4" ht="16.5" customHeight="1">
      <c r="A202" s="148" t="s">
        <v>102</v>
      </c>
      <c r="B202" s="153">
        <v>0</v>
      </c>
      <c r="C202" s="153">
        <v>0</v>
      </c>
      <c r="D202" s="154" t="e">
        <f t="shared" si="3"/>
        <v>#DIV/0!</v>
      </c>
    </row>
    <row r="203" spans="1:4" ht="16.5" customHeight="1">
      <c r="A203" s="148" t="s">
        <v>206</v>
      </c>
      <c r="B203" s="153">
        <v>1567</v>
      </c>
      <c r="C203" s="153">
        <v>2158</v>
      </c>
      <c r="D203" s="154">
        <f t="shared" si="3"/>
        <v>137.71537970644542</v>
      </c>
    </row>
    <row r="204" spans="1:4" ht="16.5" customHeight="1">
      <c r="A204" s="148" t="s">
        <v>207</v>
      </c>
      <c r="B204" s="153">
        <v>566</v>
      </c>
      <c r="C204" s="153">
        <v>543</v>
      </c>
      <c r="D204" s="154">
        <f t="shared" si="3"/>
        <v>95.93639575971731</v>
      </c>
    </row>
    <row r="205" spans="1:4" ht="16.5" customHeight="1">
      <c r="A205" s="148" t="s">
        <v>93</v>
      </c>
      <c r="B205" s="153">
        <v>439</v>
      </c>
      <c r="C205" s="153">
        <v>440</v>
      </c>
      <c r="D205" s="154">
        <f t="shared" si="3"/>
        <v>100.22779043280184</v>
      </c>
    </row>
    <row r="206" spans="1:4" ht="16.5" customHeight="1">
      <c r="A206" s="148" t="s">
        <v>94</v>
      </c>
      <c r="B206" s="153">
        <v>0</v>
      </c>
      <c r="C206" s="153">
        <v>9</v>
      </c>
      <c r="D206" s="154" t="e">
        <f t="shared" si="3"/>
        <v>#DIV/0!</v>
      </c>
    </row>
    <row r="207" spans="1:4" ht="16.5" customHeight="1">
      <c r="A207" s="148" t="s">
        <v>95</v>
      </c>
      <c r="B207" s="153">
        <v>0</v>
      </c>
      <c r="C207" s="153"/>
      <c r="D207" s="154" t="e">
        <f t="shared" si="3"/>
        <v>#DIV/0!</v>
      </c>
    </row>
    <row r="208" spans="1:4" ht="16.5" customHeight="1">
      <c r="A208" s="148" t="s">
        <v>208</v>
      </c>
      <c r="B208" s="153">
        <v>48</v>
      </c>
      <c r="C208" s="153"/>
      <c r="D208" s="154">
        <f t="shared" si="3"/>
        <v>0</v>
      </c>
    </row>
    <row r="209" spans="1:4" ht="16.5" customHeight="1">
      <c r="A209" s="148" t="s">
        <v>209</v>
      </c>
      <c r="B209" s="153">
        <v>1</v>
      </c>
      <c r="C209" s="153">
        <v>0</v>
      </c>
      <c r="D209" s="154">
        <f t="shared" si="3"/>
        <v>0</v>
      </c>
    </row>
    <row r="210" spans="1:4" ht="16.5" customHeight="1">
      <c r="A210" s="148" t="s">
        <v>102</v>
      </c>
      <c r="B210" s="153">
        <v>0</v>
      </c>
      <c r="C210" s="153">
        <v>0</v>
      </c>
      <c r="D210" s="154" t="e">
        <f t="shared" si="3"/>
        <v>#DIV/0!</v>
      </c>
    </row>
    <row r="211" spans="1:4" ht="16.5" customHeight="1">
      <c r="A211" s="148" t="s">
        <v>210</v>
      </c>
      <c r="B211" s="153">
        <v>78</v>
      </c>
      <c r="C211" s="153">
        <v>94</v>
      </c>
      <c r="D211" s="154">
        <f t="shared" si="3"/>
        <v>120.51282051282051</v>
      </c>
    </row>
    <row r="212" spans="1:4" ht="16.5" customHeight="1">
      <c r="A212" s="148" t="s">
        <v>211</v>
      </c>
      <c r="B212" s="153">
        <v>0</v>
      </c>
      <c r="C212" s="153">
        <v>0</v>
      </c>
      <c r="D212" s="154" t="e">
        <f t="shared" si="3"/>
        <v>#DIV/0!</v>
      </c>
    </row>
    <row r="213" spans="1:4" ht="16.5" customHeight="1">
      <c r="A213" s="148" t="s">
        <v>93</v>
      </c>
      <c r="B213" s="153">
        <v>0</v>
      </c>
      <c r="C213" s="153">
        <v>0</v>
      </c>
      <c r="D213" s="154" t="e">
        <f t="shared" si="3"/>
        <v>#DIV/0!</v>
      </c>
    </row>
    <row r="214" spans="1:4" ht="16.5" customHeight="1">
      <c r="A214" s="148" t="s">
        <v>94</v>
      </c>
      <c r="B214" s="153">
        <v>0</v>
      </c>
      <c r="C214" s="153">
        <v>0</v>
      </c>
      <c r="D214" s="154" t="e">
        <f t="shared" si="3"/>
        <v>#DIV/0!</v>
      </c>
    </row>
    <row r="215" spans="1:4" ht="16.5" customHeight="1">
      <c r="A215" s="148" t="s">
        <v>95</v>
      </c>
      <c r="B215" s="153">
        <v>0</v>
      </c>
      <c r="C215" s="153">
        <v>0</v>
      </c>
      <c r="D215" s="154" t="e">
        <f t="shared" si="3"/>
        <v>#DIV/0!</v>
      </c>
    </row>
    <row r="216" spans="1:4" ht="16.5" customHeight="1">
      <c r="A216" s="148" t="s">
        <v>102</v>
      </c>
      <c r="B216" s="153">
        <v>0</v>
      </c>
      <c r="C216" s="153">
        <v>0</v>
      </c>
      <c r="D216" s="154" t="e">
        <f t="shared" si="3"/>
        <v>#DIV/0!</v>
      </c>
    </row>
    <row r="217" spans="1:4" ht="16.5" customHeight="1">
      <c r="A217" s="148" t="s">
        <v>212</v>
      </c>
      <c r="B217" s="153">
        <v>0</v>
      </c>
      <c r="C217" s="153">
        <v>0</v>
      </c>
      <c r="D217" s="154" t="e">
        <f t="shared" si="3"/>
        <v>#DIV/0!</v>
      </c>
    </row>
    <row r="218" spans="1:4" ht="16.5" customHeight="1">
      <c r="A218" s="148" t="s">
        <v>213</v>
      </c>
      <c r="B218" s="153">
        <v>508</v>
      </c>
      <c r="C218" s="153">
        <v>444</v>
      </c>
      <c r="D218" s="154">
        <f t="shared" si="3"/>
        <v>87.4015748031496</v>
      </c>
    </row>
    <row r="219" spans="1:4" ht="16.5" customHeight="1">
      <c r="A219" s="148" t="s">
        <v>93</v>
      </c>
      <c r="B219" s="153">
        <v>487</v>
      </c>
      <c r="C219" s="153">
        <v>271</v>
      </c>
      <c r="D219" s="154">
        <f t="shared" si="3"/>
        <v>55.64681724845995</v>
      </c>
    </row>
    <row r="220" spans="1:4" ht="16.5" customHeight="1">
      <c r="A220" s="148" t="s">
        <v>94</v>
      </c>
      <c r="B220" s="153">
        <v>0</v>
      </c>
      <c r="C220" s="153">
        <v>115</v>
      </c>
      <c r="D220" s="154" t="e">
        <f t="shared" si="3"/>
        <v>#DIV/0!</v>
      </c>
    </row>
    <row r="221" spans="1:4" ht="16.5" customHeight="1">
      <c r="A221" s="148" t="s">
        <v>95</v>
      </c>
      <c r="B221" s="153">
        <v>0</v>
      </c>
      <c r="C221" s="153">
        <v>0</v>
      </c>
      <c r="D221" s="154" t="e">
        <f t="shared" si="3"/>
        <v>#DIV/0!</v>
      </c>
    </row>
    <row r="222" spans="1:4" ht="16.5" customHeight="1">
      <c r="A222" s="148" t="s">
        <v>102</v>
      </c>
      <c r="B222" s="153">
        <v>0</v>
      </c>
      <c r="C222" s="153">
        <v>0</v>
      </c>
      <c r="D222" s="154" t="e">
        <f t="shared" si="3"/>
        <v>#DIV/0!</v>
      </c>
    </row>
    <row r="223" spans="1:4" ht="16.5" customHeight="1">
      <c r="A223" s="148" t="s">
        <v>214</v>
      </c>
      <c r="B223" s="153">
        <v>21</v>
      </c>
      <c r="C223" s="153">
        <v>58</v>
      </c>
      <c r="D223" s="154">
        <f t="shared" si="3"/>
        <v>276.1904761904762</v>
      </c>
    </row>
    <row r="224" spans="1:4" ht="16.5" customHeight="1">
      <c r="A224" s="148" t="s">
        <v>215</v>
      </c>
      <c r="B224" s="153">
        <v>322</v>
      </c>
      <c r="C224" s="153">
        <v>462</v>
      </c>
      <c r="D224" s="154">
        <f t="shared" si="3"/>
        <v>143.47826086956522</v>
      </c>
    </row>
    <row r="225" spans="1:4" ht="16.5" customHeight="1">
      <c r="A225" s="148" t="s">
        <v>93</v>
      </c>
      <c r="B225" s="153">
        <v>262</v>
      </c>
      <c r="C225" s="153">
        <v>0</v>
      </c>
      <c r="D225" s="154">
        <f t="shared" si="3"/>
        <v>0</v>
      </c>
    </row>
    <row r="226" spans="1:4" ht="16.5" customHeight="1">
      <c r="A226" s="148" t="s">
        <v>94</v>
      </c>
      <c r="B226" s="153">
        <v>0</v>
      </c>
      <c r="C226" s="153">
        <v>462</v>
      </c>
      <c r="D226" s="154" t="e">
        <f t="shared" si="3"/>
        <v>#DIV/0!</v>
      </c>
    </row>
    <row r="227" spans="1:4" ht="16.5" customHeight="1">
      <c r="A227" s="148" t="s">
        <v>95</v>
      </c>
      <c r="B227" s="153">
        <v>0</v>
      </c>
      <c r="C227" s="153"/>
      <c r="D227" s="154" t="e">
        <f t="shared" si="3"/>
        <v>#DIV/0!</v>
      </c>
    </row>
    <row r="228" spans="1:4" ht="16.5" customHeight="1">
      <c r="A228" s="148" t="s">
        <v>102</v>
      </c>
      <c r="B228" s="153">
        <v>0</v>
      </c>
      <c r="C228" s="153"/>
      <c r="D228" s="154" t="e">
        <f t="shared" si="3"/>
        <v>#DIV/0!</v>
      </c>
    </row>
    <row r="229" spans="1:4" ht="16.5" customHeight="1">
      <c r="A229" s="148" t="s">
        <v>216</v>
      </c>
      <c r="B229" s="153">
        <v>60</v>
      </c>
      <c r="C229" s="153"/>
      <c r="D229" s="154">
        <f t="shared" si="3"/>
        <v>0</v>
      </c>
    </row>
    <row r="230" spans="1:4" ht="16.5" customHeight="1">
      <c r="A230" s="148" t="s">
        <v>217</v>
      </c>
      <c r="B230" s="153">
        <v>8196</v>
      </c>
      <c r="C230" s="153">
        <v>11060</v>
      </c>
      <c r="D230" s="154">
        <f t="shared" si="3"/>
        <v>134.94387506100537</v>
      </c>
    </row>
    <row r="231" spans="1:4" ht="16.5" customHeight="1">
      <c r="A231" s="148" t="s">
        <v>93</v>
      </c>
      <c r="B231" s="153">
        <v>5502</v>
      </c>
      <c r="C231" s="153">
        <v>7127</v>
      </c>
      <c r="D231" s="154">
        <f t="shared" si="3"/>
        <v>129.53471464921847</v>
      </c>
    </row>
    <row r="232" spans="1:4" ht="16.5" customHeight="1">
      <c r="A232" s="148" t="s">
        <v>94</v>
      </c>
      <c r="B232" s="153">
        <v>120</v>
      </c>
      <c r="C232" s="153">
        <v>697</v>
      </c>
      <c r="D232" s="154">
        <f t="shared" si="3"/>
        <v>580.8333333333334</v>
      </c>
    </row>
    <row r="233" spans="1:4" ht="16.5" customHeight="1">
      <c r="A233" s="148" t="s">
        <v>95</v>
      </c>
      <c r="B233" s="153">
        <v>0</v>
      </c>
      <c r="C233" s="153"/>
      <c r="D233" s="154" t="e">
        <f t="shared" si="3"/>
        <v>#DIV/0!</v>
      </c>
    </row>
    <row r="234" spans="1:4" ht="16.5" customHeight="1">
      <c r="A234" s="148" t="s">
        <v>218</v>
      </c>
      <c r="B234" s="153">
        <v>707</v>
      </c>
      <c r="C234" s="153">
        <v>1473</v>
      </c>
      <c r="D234" s="154">
        <f t="shared" si="3"/>
        <v>208.34512022630832</v>
      </c>
    </row>
    <row r="235" spans="1:4" ht="16.5" customHeight="1">
      <c r="A235" s="148" t="s">
        <v>219</v>
      </c>
      <c r="B235" s="153">
        <v>101</v>
      </c>
      <c r="C235" s="153"/>
      <c r="D235" s="154">
        <f t="shared" si="3"/>
        <v>0</v>
      </c>
    </row>
    <row r="236" spans="1:4" ht="16.5" customHeight="1">
      <c r="A236" s="148" t="s">
        <v>220</v>
      </c>
      <c r="B236" s="153">
        <v>35</v>
      </c>
      <c r="C236" s="153">
        <v>20</v>
      </c>
      <c r="D236" s="154">
        <f t="shared" si="3"/>
        <v>57.14285714285714</v>
      </c>
    </row>
    <row r="237" spans="1:4" ht="16.5" customHeight="1">
      <c r="A237" s="148" t="s">
        <v>221</v>
      </c>
      <c r="B237" s="153">
        <v>61</v>
      </c>
      <c r="C237" s="153"/>
      <c r="D237" s="154">
        <f t="shared" si="3"/>
        <v>0</v>
      </c>
    </row>
    <row r="238" spans="1:4" ht="16.5" customHeight="1">
      <c r="A238" s="148" t="s">
        <v>134</v>
      </c>
      <c r="B238" s="153">
        <v>0</v>
      </c>
      <c r="C238" s="153"/>
      <c r="D238" s="154" t="e">
        <f t="shared" si="3"/>
        <v>#DIV/0!</v>
      </c>
    </row>
    <row r="239" spans="1:4" ht="16.5" customHeight="1">
      <c r="A239" s="148" t="s">
        <v>222</v>
      </c>
      <c r="B239" s="153">
        <v>532</v>
      </c>
      <c r="C239" s="153">
        <v>30</v>
      </c>
      <c r="D239" s="154">
        <f t="shared" si="3"/>
        <v>5.639097744360902</v>
      </c>
    </row>
    <row r="240" spans="1:4" ht="16.5" customHeight="1">
      <c r="A240" s="148" t="s">
        <v>223</v>
      </c>
      <c r="B240" s="153">
        <v>0</v>
      </c>
      <c r="C240" s="153"/>
      <c r="D240" s="154" t="e">
        <f t="shared" si="3"/>
        <v>#DIV/0!</v>
      </c>
    </row>
    <row r="241" spans="1:4" ht="16.5" customHeight="1">
      <c r="A241" s="148" t="s">
        <v>224</v>
      </c>
      <c r="B241" s="153">
        <v>0</v>
      </c>
      <c r="C241" s="153"/>
      <c r="D241" s="154" t="e">
        <f t="shared" si="3"/>
        <v>#DIV/0!</v>
      </c>
    </row>
    <row r="242" spans="1:4" ht="16.5" customHeight="1">
      <c r="A242" s="148" t="s">
        <v>225</v>
      </c>
      <c r="B242" s="153">
        <v>670</v>
      </c>
      <c r="C242" s="153">
        <v>83</v>
      </c>
      <c r="D242" s="154">
        <f t="shared" si="3"/>
        <v>12.388059701492537</v>
      </c>
    </row>
    <row r="243" spans="1:4" ht="16.5" customHeight="1">
      <c r="A243" s="148" t="s">
        <v>226</v>
      </c>
      <c r="B243" s="153">
        <v>75</v>
      </c>
      <c r="C243" s="153"/>
      <c r="D243" s="154">
        <f t="shared" si="3"/>
        <v>0</v>
      </c>
    </row>
    <row r="244" spans="1:4" ht="16.5" customHeight="1">
      <c r="A244" s="148" t="s">
        <v>227</v>
      </c>
      <c r="B244" s="153">
        <v>41</v>
      </c>
      <c r="C244" s="153">
        <v>1</v>
      </c>
      <c r="D244" s="154">
        <f t="shared" si="3"/>
        <v>2.4390243902439024</v>
      </c>
    </row>
    <row r="245" spans="1:4" ht="16.5" customHeight="1">
      <c r="A245" s="148" t="s">
        <v>102</v>
      </c>
      <c r="B245" s="153">
        <v>0</v>
      </c>
      <c r="C245" s="153">
        <v>368</v>
      </c>
      <c r="D245" s="154" t="e">
        <f t="shared" si="3"/>
        <v>#DIV/0!</v>
      </c>
    </row>
    <row r="246" spans="1:4" ht="16.5" customHeight="1">
      <c r="A246" s="148" t="s">
        <v>228</v>
      </c>
      <c r="B246" s="153">
        <v>352</v>
      </c>
      <c r="C246" s="153">
        <v>1261</v>
      </c>
      <c r="D246" s="154">
        <f t="shared" si="3"/>
        <v>358.2386363636364</v>
      </c>
    </row>
    <row r="247" spans="1:4" ht="16.5" customHeight="1">
      <c r="A247" s="148" t="s">
        <v>229</v>
      </c>
      <c r="B247" s="153">
        <v>1175</v>
      </c>
      <c r="C247" s="153"/>
      <c r="D247" s="154">
        <f t="shared" si="3"/>
        <v>0</v>
      </c>
    </row>
    <row r="248" spans="1:4" ht="16.5" customHeight="1">
      <c r="A248" s="148" t="s">
        <v>230</v>
      </c>
      <c r="B248" s="153">
        <v>0</v>
      </c>
      <c r="C248" s="153"/>
      <c r="D248" s="154" t="e">
        <f t="shared" si="3"/>
        <v>#DIV/0!</v>
      </c>
    </row>
    <row r="249" spans="1:4" ht="16.5" customHeight="1">
      <c r="A249" s="148" t="s">
        <v>231</v>
      </c>
      <c r="B249" s="153">
        <v>1175</v>
      </c>
      <c r="C249" s="153"/>
      <c r="D249" s="154">
        <f t="shared" si="3"/>
        <v>0</v>
      </c>
    </row>
    <row r="250" spans="1:4" ht="16.5" customHeight="1">
      <c r="A250" s="148" t="s">
        <v>232</v>
      </c>
      <c r="B250" s="153">
        <v>0</v>
      </c>
      <c r="C250" s="153"/>
      <c r="D250" s="154" t="e">
        <f t="shared" si="3"/>
        <v>#DIV/0!</v>
      </c>
    </row>
    <row r="251" spans="1:4" ht="16.5" customHeight="1">
      <c r="A251" s="148" t="s">
        <v>233</v>
      </c>
      <c r="B251" s="153">
        <v>0</v>
      </c>
      <c r="C251" s="153"/>
      <c r="D251" s="154" t="e">
        <f t="shared" si="3"/>
        <v>#DIV/0!</v>
      </c>
    </row>
    <row r="252" spans="1:4" ht="16.5" customHeight="1">
      <c r="A252" s="148" t="s">
        <v>93</v>
      </c>
      <c r="B252" s="153">
        <v>0</v>
      </c>
      <c r="C252" s="153"/>
      <c r="D252" s="154" t="e">
        <f t="shared" si="3"/>
        <v>#DIV/0!</v>
      </c>
    </row>
    <row r="253" spans="1:4" ht="16.5" customHeight="1">
      <c r="A253" s="148" t="s">
        <v>94</v>
      </c>
      <c r="B253" s="153">
        <v>0</v>
      </c>
      <c r="C253" s="153"/>
      <c r="D253" s="154" t="e">
        <f t="shared" si="3"/>
        <v>#DIV/0!</v>
      </c>
    </row>
    <row r="254" spans="1:4" ht="16.5" customHeight="1">
      <c r="A254" s="148" t="s">
        <v>95</v>
      </c>
      <c r="B254" s="153">
        <v>0</v>
      </c>
      <c r="C254" s="153"/>
      <c r="D254" s="154" t="e">
        <f t="shared" si="3"/>
        <v>#DIV/0!</v>
      </c>
    </row>
    <row r="255" spans="1:4" ht="16.5" customHeight="1">
      <c r="A255" s="148" t="s">
        <v>200</v>
      </c>
      <c r="B255" s="153">
        <v>0</v>
      </c>
      <c r="C255" s="153"/>
      <c r="D255" s="154" t="e">
        <f t="shared" si="3"/>
        <v>#DIV/0!</v>
      </c>
    </row>
    <row r="256" spans="1:4" ht="16.5" customHeight="1">
      <c r="A256" s="148" t="s">
        <v>102</v>
      </c>
      <c r="B256" s="153">
        <v>0</v>
      </c>
      <c r="C256" s="153"/>
      <c r="D256" s="154" t="e">
        <f t="shared" si="3"/>
        <v>#DIV/0!</v>
      </c>
    </row>
    <row r="257" spans="1:4" ht="16.5" customHeight="1">
      <c r="A257" s="148" t="s">
        <v>234</v>
      </c>
      <c r="B257" s="153">
        <v>0</v>
      </c>
      <c r="C257" s="153"/>
      <c r="D257" s="154" t="e">
        <f t="shared" si="3"/>
        <v>#DIV/0!</v>
      </c>
    </row>
    <row r="258" spans="1:4" ht="16.5" customHeight="1">
      <c r="A258" s="148" t="s">
        <v>235</v>
      </c>
      <c r="B258" s="153">
        <v>0</v>
      </c>
      <c r="C258" s="153"/>
      <c r="D258" s="154" t="e">
        <f t="shared" si="3"/>
        <v>#DIV/0!</v>
      </c>
    </row>
    <row r="259" spans="1:4" ht="16.5" customHeight="1">
      <c r="A259" s="148" t="s">
        <v>236</v>
      </c>
      <c r="B259" s="153">
        <v>0</v>
      </c>
      <c r="C259" s="153"/>
      <c r="D259" s="154" t="e">
        <f t="shared" si="3"/>
        <v>#DIV/0!</v>
      </c>
    </row>
    <row r="260" spans="1:4" ht="16.5" customHeight="1">
      <c r="A260" s="148" t="s">
        <v>237</v>
      </c>
      <c r="B260" s="153">
        <v>0</v>
      </c>
      <c r="C260" s="153"/>
      <c r="D260" s="154" t="e">
        <f t="shared" si="3"/>
        <v>#DIV/0!</v>
      </c>
    </row>
    <row r="261" spans="1:4" ht="16.5" customHeight="1">
      <c r="A261" s="148" t="s">
        <v>238</v>
      </c>
      <c r="B261" s="153">
        <v>0</v>
      </c>
      <c r="C261" s="153"/>
      <c r="D261" s="154" t="e">
        <f t="shared" si="3"/>
        <v>#DIV/0!</v>
      </c>
    </row>
    <row r="262" spans="1:4" ht="16.5" customHeight="1">
      <c r="A262" s="148" t="s">
        <v>239</v>
      </c>
      <c r="B262" s="153">
        <v>0</v>
      </c>
      <c r="C262" s="153"/>
      <c r="D262" s="154" t="e">
        <f aca="true" t="shared" si="4" ref="D262:D325">C262/B262*100</f>
        <v>#DIV/0!</v>
      </c>
    </row>
    <row r="263" spans="1:4" ht="16.5" customHeight="1">
      <c r="A263" s="148" t="s">
        <v>240</v>
      </c>
      <c r="B263" s="153">
        <v>0</v>
      </c>
      <c r="C263" s="153"/>
      <c r="D263" s="154" t="e">
        <f t="shared" si="4"/>
        <v>#DIV/0!</v>
      </c>
    </row>
    <row r="264" spans="1:4" ht="16.5" customHeight="1">
      <c r="A264" s="148" t="s">
        <v>241</v>
      </c>
      <c r="B264" s="153">
        <v>0</v>
      </c>
      <c r="C264" s="153"/>
      <c r="D264" s="154" t="e">
        <f t="shared" si="4"/>
        <v>#DIV/0!</v>
      </c>
    </row>
    <row r="265" spans="1:4" ht="16.5" customHeight="1">
      <c r="A265" s="148" t="s">
        <v>242</v>
      </c>
      <c r="B265" s="153">
        <v>0</v>
      </c>
      <c r="C265" s="153"/>
      <c r="D265" s="154" t="e">
        <f t="shared" si="4"/>
        <v>#DIV/0!</v>
      </c>
    </row>
    <row r="266" spans="1:4" ht="16.5" customHeight="1">
      <c r="A266" s="148" t="s">
        <v>243</v>
      </c>
      <c r="B266" s="153">
        <v>0</v>
      </c>
      <c r="C266" s="153"/>
      <c r="D266" s="154" t="e">
        <f t="shared" si="4"/>
        <v>#DIV/0!</v>
      </c>
    </row>
    <row r="267" spans="1:4" ht="16.5" customHeight="1">
      <c r="A267" s="148" t="s">
        <v>244</v>
      </c>
      <c r="B267" s="153">
        <v>0</v>
      </c>
      <c r="C267" s="153"/>
      <c r="D267" s="154" t="e">
        <f t="shared" si="4"/>
        <v>#DIV/0!</v>
      </c>
    </row>
    <row r="268" spans="1:4" ht="16.5" customHeight="1">
      <c r="A268" s="148" t="s">
        <v>245</v>
      </c>
      <c r="B268" s="153">
        <v>0</v>
      </c>
      <c r="C268" s="153"/>
      <c r="D268" s="154" t="e">
        <f t="shared" si="4"/>
        <v>#DIV/0!</v>
      </c>
    </row>
    <row r="269" spans="1:4" ht="16.5" customHeight="1">
      <c r="A269" s="148" t="s">
        <v>246</v>
      </c>
      <c r="B269" s="153">
        <v>0</v>
      </c>
      <c r="C269" s="153"/>
      <c r="D269" s="154" t="e">
        <f t="shared" si="4"/>
        <v>#DIV/0!</v>
      </c>
    </row>
    <row r="270" spans="1:4" ht="16.5" customHeight="1">
      <c r="A270" s="148" t="s">
        <v>247</v>
      </c>
      <c r="B270" s="153">
        <v>0</v>
      </c>
      <c r="C270" s="153"/>
      <c r="D270" s="154" t="e">
        <f t="shared" si="4"/>
        <v>#DIV/0!</v>
      </c>
    </row>
    <row r="271" spans="1:4" ht="16.5" customHeight="1">
      <c r="A271" s="148" t="s">
        <v>248</v>
      </c>
      <c r="B271" s="153">
        <v>0</v>
      </c>
      <c r="C271" s="153"/>
      <c r="D271" s="154" t="e">
        <f t="shared" si="4"/>
        <v>#DIV/0!</v>
      </c>
    </row>
    <row r="272" spans="1:4" ht="16.5" customHeight="1">
      <c r="A272" s="148" t="s">
        <v>249</v>
      </c>
      <c r="B272" s="153">
        <v>0</v>
      </c>
      <c r="C272" s="153"/>
      <c r="D272" s="154" t="e">
        <f t="shared" si="4"/>
        <v>#DIV/0!</v>
      </c>
    </row>
    <row r="273" spans="1:4" ht="16.5" customHeight="1">
      <c r="A273" s="148" t="s">
        <v>250</v>
      </c>
      <c r="B273" s="153">
        <v>0</v>
      </c>
      <c r="C273" s="153"/>
      <c r="D273" s="154" t="e">
        <f t="shared" si="4"/>
        <v>#DIV/0!</v>
      </c>
    </row>
    <row r="274" spans="1:4" ht="16.5" customHeight="1">
      <c r="A274" s="148" t="s">
        <v>251</v>
      </c>
      <c r="B274" s="153">
        <v>0</v>
      </c>
      <c r="C274" s="153"/>
      <c r="D274" s="154" t="e">
        <f t="shared" si="4"/>
        <v>#DIV/0!</v>
      </c>
    </row>
    <row r="275" spans="1:4" ht="16.5" customHeight="1">
      <c r="A275" s="148" t="s">
        <v>252</v>
      </c>
      <c r="B275" s="153">
        <v>0</v>
      </c>
      <c r="C275" s="153"/>
      <c r="D275" s="154" t="e">
        <f t="shared" si="4"/>
        <v>#DIV/0!</v>
      </c>
    </row>
    <row r="276" spans="1:4" ht="16.5" customHeight="1">
      <c r="A276" s="148" t="s">
        <v>253</v>
      </c>
      <c r="B276" s="153">
        <v>0</v>
      </c>
      <c r="C276" s="153"/>
      <c r="D276" s="154" t="e">
        <f t="shared" si="4"/>
        <v>#DIV/0!</v>
      </c>
    </row>
    <row r="277" spans="1:4" ht="16.5" customHeight="1">
      <c r="A277" s="148" t="s">
        <v>254</v>
      </c>
      <c r="B277" s="153">
        <v>0</v>
      </c>
      <c r="C277" s="153"/>
      <c r="D277" s="154" t="e">
        <f t="shared" si="4"/>
        <v>#DIV/0!</v>
      </c>
    </row>
    <row r="278" spans="1:4" ht="16.5" customHeight="1">
      <c r="A278" s="148" t="s">
        <v>255</v>
      </c>
      <c r="B278" s="153">
        <v>0</v>
      </c>
      <c r="C278" s="153"/>
      <c r="D278" s="154" t="e">
        <f t="shared" si="4"/>
        <v>#DIV/0!</v>
      </c>
    </row>
    <row r="279" spans="1:4" ht="16.5" customHeight="1">
      <c r="A279" s="148" t="s">
        <v>256</v>
      </c>
      <c r="B279" s="153">
        <v>0</v>
      </c>
      <c r="C279" s="153"/>
      <c r="D279" s="154" t="e">
        <f t="shared" si="4"/>
        <v>#DIV/0!</v>
      </c>
    </row>
    <row r="280" spans="1:4" ht="16.5" customHeight="1">
      <c r="A280" s="148" t="s">
        <v>257</v>
      </c>
      <c r="B280" s="153">
        <v>0</v>
      </c>
      <c r="C280" s="153"/>
      <c r="D280" s="154" t="e">
        <f t="shared" si="4"/>
        <v>#DIV/0!</v>
      </c>
    </row>
    <row r="281" spans="1:4" ht="16.5" customHeight="1">
      <c r="A281" s="148" t="s">
        <v>258</v>
      </c>
      <c r="B281" s="153">
        <v>0</v>
      </c>
      <c r="C281" s="153"/>
      <c r="D281" s="154" t="e">
        <f t="shared" si="4"/>
        <v>#DIV/0!</v>
      </c>
    </row>
    <row r="282" spans="1:4" ht="16.5" customHeight="1">
      <c r="A282" s="148" t="s">
        <v>93</v>
      </c>
      <c r="B282" s="153">
        <v>0</v>
      </c>
      <c r="C282" s="153"/>
      <c r="D282" s="154" t="e">
        <f t="shared" si="4"/>
        <v>#DIV/0!</v>
      </c>
    </row>
    <row r="283" spans="1:4" ht="16.5" customHeight="1">
      <c r="A283" s="148" t="s">
        <v>94</v>
      </c>
      <c r="B283" s="153">
        <v>0</v>
      </c>
      <c r="C283" s="153"/>
      <c r="D283" s="154" t="e">
        <f t="shared" si="4"/>
        <v>#DIV/0!</v>
      </c>
    </row>
    <row r="284" spans="1:4" ht="16.5" customHeight="1">
      <c r="A284" s="148" t="s">
        <v>95</v>
      </c>
      <c r="B284" s="153">
        <v>0</v>
      </c>
      <c r="C284" s="153"/>
      <c r="D284" s="154" t="e">
        <f t="shared" si="4"/>
        <v>#DIV/0!</v>
      </c>
    </row>
    <row r="285" spans="1:4" ht="16.5" customHeight="1">
      <c r="A285" s="148" t="s">
        <v>102</v>
      </c>
      <c r="B285" s="153">
        <v>0</v>
      </c>
      <c r="C285" s="153"/>
      <c r="D285" s="154" t="e">
        <f t="shared" si="4"/>
        <v>#DIV/0!</v>
      </c>
    </row>
    <row r="286" spans="1:4" ht="16.5" customHeight="1">
      <c r="A286" s="148" t="s">
        <v>259</v>
      </c>
      <c r="B286" s="153">
        <v>0</v>
      </c>
      <c r="C286" s="153"/>
      <c r="D286" s="154" t="e">
        <f t="shared" si="4"/>
        <v>#DIV/0!</v>
      </c>
    </row>
    <row r="287" spans="1:4" ht="16.5" customHeight="1">
      <c r="A287" s="148" t="s">
        <v>260</v>
      </c>
      <c r="B287" s="153">
        <v>0</v>
      </c>
      <c r="C287" s="153"/>
      <c r="D287" s="154" t="e">
        <f t="shared" si="4"/>
        <v>#DIV/0!</v>
      </c>
    </row>
    <row r="288" spans="1:4" ht="16.5" customHeight="1">
      <c r="A288" s="148" t="s">
        <v>261</v>
      </c>
      <c r="B288" s="153">
        <v>0</v>
      </c>
      <c r="C288" s="153"/>
      <c r="D288" s="154" t="e">
        <f t="shared" si="4"/>
        <v>#DIV/0!</v>
      </c>
    </row>
    <row r="289" spans="1:4" ht="16.5" customHeight="1">
      <c r="A289" s="148" t="s">
        <v>262</v>
      </c>
      <c r="B289" s="153">
        <v>4538</v>
      </c>
      <c r="C289" s="153">
        <f>C290+C292+C294+C296+C306</f>
        <v>4438</v>
      </c>
      <c r="D289" s="154">
        <f t="shared" si="4"/>
        <v>97.79638607315998</v>
      </c>
    </row>
    <row r="290" spans="1:4" ht="16.5" customHeight="1">
      <c r="A290" s="148" t="s">
        <v>263</v>
      </c>
      <c r="B290" s="153">
        <v>0</v>
      </c>
      <c r="C290" s="153"/>
      <c r="D290" s="154" t="e">
        <f t="shared" si="4"/>
        <v>#DIV/0!</v>
      </c>
    </row>
    <row r="291" spans="1:4" ht="16.5" customHeight="1">
      <c r="A291" s="148" t="s">
        <v>264</v>
      </c>
      <c r="B291" s="153">
        <v>0</v>
      </c>
      <c r="C291" s="153"/>
      <c r="D291" s="154" t="e">
        <f t="shared" si="4"/>
        <v>#DIV/0!</v>
      </c>
    </row>
    <row r="292" spans="1:4" ht="16.5" customHeight="1">
      <c r="A292" s="148" t="s">
        <v>265</v>
      </c>
      <c r="B292" s="153">
        <v>0</v>
      </c>
      <c r="C292" s="153"/>
      <c r="D292" s="154" t="e">
        <f t="shared" si="4"/>
        <v>#DIV/0!</v>
      </c>
    </row>
    <row r="293" spans="1:4" ht="16.5" customHeight="1">
      <c r="A293" s="148" t="s">
        <v>266</v>
      </c>
      <c r="B293" s="153">
        <v>0</v>
      </c>
      <c r="C293" s="153"/>
      <c r="D293" s="154" t="e">
        <f t="shared" si="4"/>
        <v>#DIV/0!</v>
      </c>
    </row>
    <row r="294" spans="1:4" ht="16.5" customHeight="1">
      <c r="A294" s="148" t="s">
        <v>267</v>
      </c>
      <c r="B294" s="153">
        <v>0</v>
      </c>
      <c r="C294" s="153"/>
      <c r="D294" s="154" t="e">
        <f t="shared" si="4"/>
        <v>#DIV/0!</v>
      </c>
    </row>
    <row r="295" spans="1:4" ht="16.5" customHeight="1">
      <c r="A295" s="148" t="s">
        <v>268</v>
      </c>
      <c r="B295" s="153">
        <v>0</v>
      </c>
      <c r="C295" s="153"/>
      <c r="D295" s="154" t="e">
        <f t="shared" si="4"/>
        <v>#DIV/0!</v>
      </c>
    </row>
    <row r="296" spans="1:4" ht="16.5" customHeight="1">
      <c r="A296" s="148" t="s">
        <v>269</v>
      </c>
      <c r="B296" s="153">
        <v>3843</v>
      </c>
      <c r="C296" s="153">
        <v>3959</v>
      </c>
      <c r="D296" s="154">
        <f t="shared" si="4"/>
        <v>103.0184751496227</v>
      </c>
    </row>
    <row r="297" spans="1:4" ht="16.5" customHeight="1">
      <c r="A297" s="148" t="s">
        <v>270</v>
      </c>
      <c r="B297" s="153">
        <v>324</v>
      </c>
      <c r="C297" s="153">
        <v>0</v>
      </c>
      <c r="D297" s="154">
        <f t="shared" si="4"/>
        <v>0</v>
      </c>
    </row>
    <row r="298" spans="1:4" ht="16.5" customHeight="1">
      <c r="A298" s="148" t="s">
        <v>271</v>
      </c>
      <c r="B298" s="153">
        <v>0</v>
      </c>
      <c r="C298" s="153">
        <v>2</v>
      </c>
      <c r="D298" s="154" t="e">
        <f t="shared" si="4"/>
        <v>#DIV/0!</v>
      </c>
    </row>
    <row r="299" spans="1:4" ht="16.5" customHeight="1">
      <c r="A299" s="148" t="s">
        <v>272</v>
      </c>
      <c r="B299" s="153">
        <v>3388</v>
      </c>
      <c r="C299" s="153">
        <v>3951</v>
      </c>
      <c r="D299" s="154">
        <f t="shared" si="4"/>
        <v>116.61747343565526</v>
      </c>
    </row>
    <row r="300" spans="1:4" ht="16.5" customHeight="1">
      <c r="A300" s="148" t="s">
        <v>273</v>
      </c>
      <c r="B300" s="153">
        <v>0</v>
      </c>
      <c r="C300" s="153">
        <v>6</v>
      </c>
      <c r="D300" s="154" t="e">
        <f t="shared" si="4"/>
        <v>#DIV/0!</v>
      </c>
    </row>
    <row r="301" spans="1:4" ht="16.5" customHeight="1">
      <c r="A301" s="148" t="s">
        <v>274</v>
      </c>
      <c r="B301" s="153">
        <v>0</v>
      </c>
      <c r="C301" s="153"/>
      <c r="D301" s="154" t="e">
        <f t="shared" si="4"/>
        <v>#DIV/0!</v>
      </c>
    </row>
    <row r="302" spans="1:4" ht="16.5" customHeight="1">
      <c r="A302" s="148" t="s">
        <v>275</v>
      </c>
      <c r="B302" s="153">
        <v>0</v>
      </c>
      <c r="C302" s="153"/>
      <c r="D302" s="154" t="e">
        <f t="shared" si="4"/>
        <v>#DIV/0!</v>
      </c>
    </row>
    <row r="303" spans="1:4" ht="16.5" customHeight="1">
      <c r="A303" s="148" t="s">
        <v>276</v>
      </c>
      <c r="B303" s="153">
        <v>131</v>
      </c>
      <c r="C303" s="153"/>
      <c r="D303" s="154">
        <f t="shared" si="4"/>
        <v>0</v>
      </c>
    </row>
    <row r="304" spans="1:4" ht="16.5" customHeight="1">
      <c r="A304" s="148" t="s">
        <v>277</v>
      </c>
      <c r="B304" s="153">
        <v>0</v>
      </c>
      <c r="C304" s="153"/>
      <c r="D304" s="154" t="e">
        <f t="shared" si="4"/>
        <v>#DIV/0!</v>
      </c>
    </row>
    <row r="305" spans="1:4" ht="16.5" customHeight="1">
      <c r="A305" s="148" t="s">
        <v>278</v>
      </c>
      <c r="B305" s="153">
        <v>0</v>
      </c>
      <c r="C305" s="153"/>
      <c r="D305" s="154" t="e">
        <f t="shared" si="4"/>
        <v>#DIV/0!</v>
      </c>
    </row>
    <row r="306" spans="1:4" ht="16.5" customHeight="1">
      <c r="A306" s="148" t="s">
        <v>279</v>
      </c>
      <c r="B306" s="153">
        <v>695</v>
      </c>
      <c r="C306" s="153">
        <v>479</v>
      </c>
      <c r="D306" s="154">
        <f t="shared" si="4"/>
        <v>68.92086330935253</v>
      </c>
    </row>
    <row r="307" spans="1:4" ht="16.5" customHeight="1">
      <c r="A307" s="148" t="s">
        <v>280</v>
      </c>
      <c r="B307" s="153">
        <v>695</v>
      </c>
      <c r="C307" s="153">
        <v>479</v>
      </c>
      <c r="D307" s="154">
        <f t="shared" si="4"/>
        <v>68.92086330935253</v>
      </c>
    </row>
    <row r="308" spans="1:4" ht="16.5" customHeight="1">
      <c r="A308" s="148" t="s">
        <v>281</v>
      </c>
      <c r="B308" s="153">
        <v>67367</v>
      </c>
      <c r="C308" s="153">
        <f>C309+C312+C321+C328+C336+C345+C361+C371+C381+C389+C395</f>
        <v>71507</v>
      </c>
      <c r="D308" s="154">
        <f t="shared" si="4"/>
        <v>106.14544213041994</v>
      </c>
    </row>
    <row r="309" spans="1:4" ht="16.5" customHeight="1">
      <c r="A309" s="148" t="s">
        <v>282</v>
      </c>
      <c r="B309" s="153">
        <v>761</v>
      </c>
      <c r="C309" s="153">
        <v>2482</v>
      </c>
      <c r="D309" s="154">
        <f t="shared" si="4"/>
        <v>326.149802890933</v>
      </c>
    </row>
    <row r="310" spans="1:4" ht="16.5" customHeight="1">
      <c r="A310" s="148" t="s">
        <v>283</v>
      </c>
      <c r="B310" s="153">
        <v>761</v>
      </c>
      <c r="C310" s="153">
        <v>2482</v>
      </c>
      <c r="D310" s="154">
        <f t="shared" si="4"/>
        <v>326.149802890933</v>
      </c>
    </row>
    <row r="311" spans="1:4" ht="16.5" customHeight="1">
      <c r="A311" s="148" t="s">
        <v>284</v>
      </c>
      <c r="B311" s="153">
        <v>0</v>
      </c>
      <c r="C311" s="153"/>
      <c r="D311" s="154" t="e">
        <f t="shared" si="4"/>
        <v>#DIV/0!</v>
      </c>
    </row>
    <row r="312" spans="1:4" ht="16.5" customHeight="1">
      <c r="A312" s="148" t="s">
        <v>285</v>
      </c>
      <c r="B312" s="153">
        <v>59748</v>
      </c>
      <c r="C312" s="153">
        <f>SUM(C313:C320)</f>
        <v>60485</v>
      </c>
      <c r="D312" s="154">
        <f t="shared" si="4"/>
        <v>101.23351409252193</v>
      </c>
    </row>
    <row r="313" spans="1:4" ht="16.5" customHeight="1">
      <c r="A313" s="148" t="s">
        <v>93</v>
      </c>
      <c r="B313" s="153">
        <v>27578</v>
      </c>
      <c r="C313" s="153">
        <v>19403</v>
      </c>
      <c r="D313" s="154">
        <f t="shared" si="4"/>
        <v>70.35680614982958</v>
      </c>
    </row>
    <row r="314" spans="1:4" ht="16.5" customHeight="1">
      <c r="A314" s="148" t="s">
        <v>94</v>
      </c>
      <c r="B314" s="153">
        <v>592</v>
      </c>
      <c r="C314" s="153">
        <v>8630</v>
      </c>
      <c r="D314" s="154">
        <f t="shared" si="4"/>
        <v>1457.7702702702704</v>
      </c>
    </row>
    <row r="315" spans="1:4" ht="16.5" customHeight="1">
      <c r="A315" s="148" t="s">
        <v>95</v>
      </c>
      <c r="B315" s="153">
        <v>0</v>
      </c>
      <c r="C315" s="153">
        <v>0</v>
      </c>
      <c r="D315" s="154" t="e">
        <f t="shared" si="4"/>
        <v>#DIV/0!</v>
      </c>
    </row>
    <row r="316" spans="1:4" ht="16.5" customHeight="1">
      <c r="A316" s="148" t="s">
        <v>134</v>
      </c>
      <c r="B316" s="153">
        <v>3044</v>
      </c>
      <c r="C316" s="153">
        <v>22</v>
      </c>
      <c r="D316" s="154">
        <f t="shared" si="4"/>
        <v>0.7227332457293035</v>
      </c>
    </row>
    <row r="317" spans="1:4" ht="16.5" customHeight="1">
      <c r="A317" s="148" t="s">
        <v>286</v>
      </c>
      <c r="B317" s="153">
        <v>7009</v>
      </c>
      <c r="C317" s="153"/>
      <c r="D317" s="154">
        <f t="shared" si="4"/>
        <v>0</v>
      </c>
    </row>
    <row r="318" spans="1:4" ht="16.5" customHeight="1">
      <c r="A318" s="148" t="s">
        <v>287</v>
      </c>
      <c r="B318" s="153">
        <v>8587</v>
      </c>
      <c r="C318" s="153"/>
      <c r="D318" s="154">
        <f t="shared" si="4"/>
        <v>0</v>
      </c>
    </row>
    <row r="319" spans="1:4" ht="16.5" customHeight="1">
      <c r="A319" s="148" t="s">
        <v>102</v>
      </c>
      <c r="B319" s="153">
        <v>0</v>
      </c>
      <c r="C319" s="153"/>
      <c r="D319" s="154" t="e">
        <f t="shared" si="4"/>
        <v>#DIV/0!</v>
      </c>
    </row>
    <row r="320" spans="1:4" ht="16.5" customHeight="1">
      <c r="A320" s="148" t="s">
        <v>288</v>
      </c>
      <c r="B320" s="153">
        <v>12938</v>
      </c>
      <c r="C320" s="153">
        <v>32430</v>
      </c>
      <c r="D320" s="154">
        <f t="shared" si="4"/>
        <v>250.6569794404081</v>
      </c>
    </row>
    <row r="321" spans="1:4" ht="16.5" customHeight="1">
      <c r="A321" s="148" t="s">
        <v>289</v>
      </c>
      <c r="B321" s="153">
        <v>483</v>
      </c>
      <c r="C321" s="153">
        <v>380</v>
      </c>
      <c r="D321" s="154">
        <f t="shared" si="4"/>
        <v>78.67494824016563</v>
      </c>
    </row>
    <row r="322" spans="1:4" ht="16.5" customHeight="1">
      <c r="A322" s="148" t="s">
        <v>93</v>
      </c>
      <c r="B322" s="153">
        <v>130</v>
      </c>
      <c r="C322" s="153">
        <v>0</v>
      </c>
      <c r="D322" s="154">
        <f t="shared" si="4"/>
        <v>0</v>
      </c>
    </row>
    <row r="323" spans="1:4" ht="16.5" customHeight="1">
      <c r="A323" s="148" t="s">
        <v>94</v>
      </c>
      <c r="B323" s="153">
        <v>200</v>
      </c>
      <c r="C323" s="153">
        <v>320</v>
      </c>
      <c r="D323" s="154">
        <f t="shared" si="4"/>
        <v>160</v>
      </c>
    </row>
    <row r="324" spans="1:4" ht="16.5" customHeight="1">
      <c r="A324" s="148" t="s">
        <v>95</v>
      </c>
      <c r="B324" s="153">
        <v>0</v>
      </c>
      <c r="C324" s="153">
        <v>0</v>
      </c>
      <c r="D324" s="154" t="e">
        <f t="shared" si="4"/>
        <v>#DIV/0!</v>
      </c>
    </row>
    <row r="325" spans="1:4" ht="16.5" customHeight="1">
      <c r="A325" s="148" t="s">
        <v>290</v>
      </c>
      <c r="B325" s="153">
        <v>0</v>
      </c>
      <c r="C325" s="153">
        <v>0</v>
      </c>
      <c r="D325" s="154" t="e">
        <f t="shared" si="4"/>
        <v>#DIV/0!</v>
      </c>
    </row>
    <row r="326" spans="1:4" ht="16.5" customHeight="1">
      <c r="A326" s="148" t="s">
        <v>102</v>
      </c>
      <c r="B326" s="153">
        <v>0</v>
      </c>
      <c r="C326" s="153">
        <v>0</v>
      </c>
      <c r="D326" s="154" t="e">
        <f aca="true" t="shared" si="5" ref="D326:D389">C326/B326*100</f>
        <v>#DIV/0!</v>
      </c>
    </row>
    <row r="327" spans="1:4" ht="16.5" customHeight="1">
      <c r="A327" s="148" t="s">
        <v>291</v>
      </c>
      <c r="B327" s="153">
        <v>153</v>
      </c>
      <c r="C327" s="153">
        <v>60</v>
      </c>
      <c r="D327" s="154">
        <f t="shared" si="5"/>
        <v>39.21568627450981</v>
      </c>
    </row>
    <row r="328" spans="1:4" ht="16.5" customHeight="1">
      <c r="A328" s="148" t="s">
        <v>292</v>
      </c>
      <c r="B328" s="153">
        <v>0</v>
      </c>
      <c r="C328" s="153">
        <v>1694</v>
      </c>
      <c r="D328" s="154" t="e">
        <f t="shared" si="5"/>
        <v>#DIV/0!</v>
      </c>
    </row>
    <row r="329" spans="1:4" ht="16.5" customHeight="1">
      <c r="A329" s="148" t="s">
        <v>93</v>
      </c>
      <c r="B329" s="153">
        <v>0</v>
      </c>
      <c r="C329" s="153">
        <v>13</v>
      </c>
      <c r="D329" s="154" t="e">
        <f t="shared" si="5"/>
        <v>#DIV/0!</v>
      </c>
    </row>
    <row r="330" spans="1:4" ht="16.5" customHeight="1">
      <c r="A330" s="148" t="s">
        <v>94</v>
      </c>
      <c r="B330" s="153">
        <v>0</v>
      </c>
      <c r="C330" s="153">
        <v>8</v>
      </c>
      <c r="D330" s="154" t="e">
        <f t="shared" si="5"/>
        <v>#DIV/0!</v>
      </c>
    </row>
    <row r="331" spans="1:4" ht="16.5" customHeight="1">
      <c r="A331" s="148" t="s">
        <v>95</v>
      </c>
      <c r="B331" s="153">
        <v>0</v>
      </c>
      <c r="C331" s="153">
        <v>0</v>
      </c>
      <c r="D331" s="154" t="e">
        <f t="shared" si="5"/>
        <v>#DIV/0!</v>
      </c>
    </row>
    <row r="332" spans="1:4" ht="16.5" customHeight="1">
      <c r="A332" s="148" t="s">
        <v>293</v>
      </c>
      <c r="B332" s="153">
        <v>0</v>
      </c>
      <c r="C332" s="153"/>
      <c r="D332" s="154" t="e">
        <f t="shared" si="5"/>
        <v>#DIV/0!</v>
      </c>
    </row>
    <row r="333" spans="1:4" ht="16.5" customHeight="1">
      <c r="A333" s="148" t="s">
        <v>294</v>
      </c>
      <c r="B333" s="153">
        <v>0</v>
      </c>
      <c r="C333" s="153">
        <v>0</v>
      </c>
      <c r="D333" s="154" t="e">
        <f t="shared" si="5"/>
        <v>#DIV/0!</v>
      </c>
    </row>
    <row r="334" spans="1:4" ht="16.5" customHeight="1">
      <c r="A334" s="148" t="s">
        <v>102</v>
      </c>
      <c r="B334" s="153">
        <v>0</v>
      </c>
      <c r="C334" s="153">
        <v>0</v>
      </c>
      <c r="D334" s="154" t="e">
        <f t="shared" si="5"/>
        <v>#DIV/0!</v>
      </c>
    </row>
    <row r="335" spans="1:4" ht="16.5" customHeight="1">
      <c r="A335" s="148" t="s">
        <v>295</v>
      </c>
      <c r="B335" s="153">
        <v>0</v>
      </c>
      <c r="C335" s="153">
        <v>1673</v>
      </c>
      <c r="D335" s="154" t="e">
        <f t="shared" si="5"/>
        <v>#DIV/0!</v>
      </c>
    </row>
    <row r="336" spans="1:4" ht="16.5" customHeight="1">
      <c r="A336" s="148" t="s">
        <v>296</v>
      </c>
      <c r="B336" s="153">
        <v>384</v>
      </c>
      <c r="C336" s="153">
        <v>2932</v>
      </c>
      <c r="D336" s="154">
        <f t="shared" si="5"/>
        <v>763.5416666666667</v>
      </c>
    </row>
    <row r="337" spans="1:4" ht="16.5" customHeight="1">
      <c r="A337" s="148" t="s">
        <v>93</v>
      </c>
      <c r="B337" s="153">
        <v>354</v>
      </c>
      <c r="C337" s="153">
        <v>677</v>
      </c>
      <c r="D337" s="154">
        <f t="shared" si="5"/>
        <v>191.24293785310735</v>
      </c>
    </row>
    <row r="338" spans="1:4" ht="16.5" customHeight="1">
      <c r="A338" s="148" t="s">
        <v>94</v>
      </c>
      <c r="B338" s="153">
        <v>0</v>
      </c>
      <c r="C338" s="153">
        <v>114</v>
      </c>
      <c r="D338" s="154" t="e">
        <f t="shared" si="5"/>
        <v>#DIV/0!</v>
      </c>
    </row>
    <row r="339" spans="1:4" ht="16.5" customHeight="1">
      <c r="A339" s="148" t="s">
        <v>95</v>
      </c>
      <c r="B339" s="153">
        <v>0</v>
      </c>
      <c r="C339" s="153">
        <v>0</v>
      </c>
      <c r="D339" s="154" t="e">
        <f t="shared" si="5"/>
        <v>#DIV/0!</v>
      </c>
    </row>
    <row r="340" spans="1:4" ht="16.5" customHeight="1">
      <c r="A340" s="148" t="s">
        <v>297</v>
      </c>
      <c r="B340" s="153">
        <v>0</v>
      </c>
      <c r="C340" s="153">
        <v>0</v>
      </c>
      <c r="D340" s="154" t="e">
        <f t="shared" si="5"/>
        <v>#DIV/0!</v>
      </c>
    </row>
    <row r="341" spans="1:4" ht="16.5" customHeight="1">
      <c r="A341" s="148" t="s">
        <v>298</v>
      </c>
      <c r="B341" s="153">
        <v>0</v>
      </c>
      <c r="C341" s="153">
        <v>0</v>
      </c>
      <c r="D341" s="154" t="e">
        <f t="shared" si="5"/>
        <v>#DIV/0!</v>
      </c>
    </row>
    <row r="342" spans="1:4" ht="16.5" customHeight="1">
      <c r="A342" s="148" t="s">
        <v>299</v>
      </c>
      <c r="B342" s="153">
        <v>0</v>
      </c>
      <c r="C342" s="153">
        <v>0</v>
      </c>
      <c r="D342" s="154" t="e">
        <f t="shared" si="5"/>
        <v>#DIV/0!</v>
      </c>
    </row>
    <row r="343" spans="1:4" ht="16.5" customHeight="1">
      <c r="A343" s="148" t="s">
        <v>102</v>
      </c>
      <c r="B343" s="153">
        <v>0</v>
      </c>
      <c r="C343" s="153">
        <v>0</v>
      </c>
      <c r="D343" s="154" t="e">
        <f t="shared" si="5"/>
        <v>#DIV/0!</v>
      </c>
    </row>
    <row r="344" spans="1:4" ht="16.5" customHeight="1">
      <c r="A344" s="148" t="s">
        <v>300</v>
      </c>
      <c r="B344" s="153">
        <v>30</v>
      </c>
      <c r="C344" s="153">
        <v>2141</v>
      </c>
      <c r="D344" s="154">
        <f t="shared" si="5"/>
        <v>7136.666666666666</v>
      </c>
    </row>
    <row r="345" spans="1:4" ht="16.5" customHeight="1">
      <c r="A345" s="148" t="s">
        <v>301</v>
      </c>
      <c r="B345" s="153">
        <v>1778</v>
      </c>
      <c r="C345" s="153">
        <v>1696</v>
      </c>
      <c r="D345" s="154">
        <f t="shared" si="5"/>
        <v>95.3880764904387</v>
      </c>
    </row>
    <row r="346" spans="1:4" ht="16.5" customHeight="1">
      <c r="A346" s="148" t="s">
        <v>93</v>
      </c>
      <c r="B346" s="153">
        <v>1439</v>
      </c>
      <c r="C346" s="153">
        <v>803</v>
      </c>
      <c r="D346" s="154">
        <f t="shared" si="5"/>
        <v>55.80264072272412</v>
      </c>
    </row>
    <row r="347" spans="1:4" ht="16.5" customHeight="1">
      <c r="A347" s="148" t="s">
        <v>94</v>
      </c>
      <c r="B347" s="153">
        <v>28</v>
      </c>
      <c r="C347" s="153">
        <v>451</v>
      </c>
      <c r="D347" s="154">
        <f t="shared" si="5"/>
        <v>1610.7142857142858</v>
      </c>
    </row>
    <row r="348" spans="1:4" ht="16.5" customHeight="1">
      <c r="A348" s="148" t="s">
        <v>95</v>
      </c>
      <c r="B348" s="153">
        <v>0</v>
      </c>
      <c r="C348" s="153">
        <v>0</v>
      </c>
      <c r="D348" s="154" t="e">
        <f t="shared" si="5"/>
        <v>#DIV/0!</v>
      </c>
    </row>
    <row r="349" spans="1:4" ht="16.5" customHeight="1">
      <c r="A349" s="148" t="s">
        <v>302</v>
      </c>
      <c r="B349" s="153">
        <v>0</v>
      </c>
      <c r="C349" s="153">
        <v>0</v>
      </c>
      <c r="D349" s="154" t="e">
        <f t="shared" si="5"/>
        <v>#DIV/0!</v>
      </c>
    </row>
    <row r="350" spans="1:4" ht="16.5" customHeight="1">
      <c r="A350" s="148" t="s">
        <v>303</v>
      </c>
      <c r="B350" s="153">
        <v>0</v>
      </c>
      <c r="C350" s="153">
        <v>0</v>
      </c>
      <c r="D350" s="154" t="e">
        <f t="shared" si="5"/>
        <v>#DIV/0!</v>
      </c>
    </row>
    <row r="351" spans="1:4" ht="16.5" customHeight="1">
      <c r="A351" s="148" t="s">
        <v>304</v>
      </c>
      <c r="B351" s="153">
        <v>0</v>
      </c>
      <c r="C351" s="153">
        <v>0</v>
      </c>
      <c r="D351" s="154" t="e">
        <f t="shared" si="5"/>
        <v>#DIV/0!</v>
      </c>
    </row>
    <row r="352" spans="1:4" ht="16.5" customHeight="1">
      <c r="A352" s="148" t="s">
        <v>305</v>
      </c>
      <c r="B352" s="153">
        <v>246</v>
      </c>
      <c r="C352" s="153">
        <v>213</v>
      </c>
      <c r="D352" s="154">
        <f t="shared" si="5"/>
        <v>86.58536585365853</v>
      </c>
    </row>
    <row r="353" spans="1:4" ht="16.5" customHeight="1">
      <c r="A353" s="148" t="s">
        <v>306</v>
      </c>
      <c r="B353" s="153">
        <v>0</v>
      </c>
      <c r="C353" s="153">
        <v>0</v>
      </c>
      <c r="D353" s="154" t="e">
        <f t="shared" si="5"/>
        <v>#DIV/0!</v>
      </c>
    </row>
    <row r="354" spans="1:4" ht="16.5" customHeight="1">
      <c r="A354" s="148" t="s">
        <v>307</v>
      </c>
      <c r="B354" s="153">
        <v>39</v>
      </c>
      <c r="C354" s="153">
        <v>149</v>
      </c>
      <c r="D354" s="154">
        <f t="shared" si="5"/>
        <v>382.05128205128204</v>
      </c>
    </row>
    <row r="355" spans="1:4" ht="16.5" customHeight="1">
      <c r="A355" s="148" t="s">
        <v>308</v>
      </c>
      <c r="B355" s="153">
        <v>0</v>
      </c>
      <c r="C355" s="153"/>
      <c r="D355" s="154" t="e">
        <f t="shared" si="5"/>
        <v>#DIV/0!</v>
      </c>
    </row>
    <row r="356" spans="1:4" ht="16.5" customHeight="1">
      <c r="A356" s="148" t="s">
        <v>309</v>
      </c>
      <c r="B356" s="153">
        <v>0</v>
      </c>
      <c r="C356" s="153">
        <v>0</v>
      </c>
      <c r="D356" s="154" t="e">
        <f t="shared" si="5"/>
        <v>#DIV/0!</v>
      </c>
    </row>
    <row r="357" spans="1:4" ht="16.5" customHeight="1">
      <c r="A357" s="148" t="s">
        <v>310</v>
      </c>
      <c r="B357" s="153">
        <v>0</v>
      </c>
      <c r="C357" s="153"/>
      <c r="D357" s="154" t="e">
        <f t="shared" si="5"/>
        <v>#DIV/0!</v>
      </c>
    </row>
    <row r="358" spans="1:4" ht="16.5" customHeight="1">
      <c r="A358" s="148" t="s">
        <v>134</v>
      </c>
      <c r="B358" s="153">
        <v>0</v>
      </c>
      <c r="C358" s="153">
        <v>0</v>
      </c>
      <c r="D358" s="154" t="e">
        <f t="shared" si="5"/>
        <v>#DIV/0!</v>
      </c>
    </row>
    <row r="359" spans="1:4" ht="16.5" customHeight="1">
      <c r="A359" s="148" t="s">
        <v>102</v>
      </c>
      <c r="B359" s="153">
        <v>0</v>
      </c>
      <c r="C359" s="153">
        <v>0</v>
      </c>
      <c r="D359" s="154" t="e">
        <f t="shared" si="5"/>
        <v>#DIV/0!</v>
      </c>
    </row>
    <row r="360" spans="1:4" ht="16.5" customHeight="1">
      <c r="A360" s="148" t="s">
        <v>311</v>
      </c>
      <c r="B360" s="153">
        <v>26</v>
      </c>
      <c r="C360" s="153">
        <v>80</v>
      </c>
      <c r="D360" s="154">
        <f t="shared" si="5"/>
        <v>307.69230769230774</v>
      </c>
    </row>
    <row r="361" spans="1:4" ht="16.5" customHeight="1">
      <c r="A361" s="148" t="s">
        <v>312</v>
      </c>
      <c r="B361" s="153">
        <v>20</v>
      </c>
      <c r="C361" s="153">
        <v>20</v>
      </c>
      <c r="D361" s="154">
        <f t="shared" si="5"/>
        <v>100</v>
      </c>
    </row>
    <row r="362" spans="1:4" ht="16.5" customHeight="1">
      <c r="A362" s="148" t="s">
        <v>93</v>
      </c>
      <c r="B362" s="153">
        <v>0</v>
      </c>
      <c r="C362" s="153">
        <v>0</v>
      </c>
      <c r="D362" s="154" t="e">
        <f t="shared" si="5"/>
        <v>#DIV/0!</v>
      </c>
    </row>
    <row r="363" spans="1:4" ht="16.5" customHeight="1">
      <c r="A363" s="148" t="s">
        <v>94</v>
      </c>
      <c r="B363" s="153">
        <v>0</v>
      </c>
      <c r="C363" s="153">
        <v>0</v>
      </c>
      <c r="D363" s="154" t="e">
        <f t="shared" si="5"/>
        <v>#DIV/0!</v>
      </c>
    </row>
    <row r="364" spans="1:4" ht="16.5" customHeight="1">
      <c r="A364" s="148" t="s">
        <v>95</v>
      </c>
      <c r="B364" s="153">
        <v>0</v>
      </c>
      <c r="C364" s="153">
        <v>0</v>
      </c>
      <c r="D364" s="154" t="e">
        <f t="shared" si="5"/>
        <v>#DIV/0!</v>
      </c>
    </row>
    <row r="365" spans="1:4" ht="16.5" customHeight="1">
      <c r="A365" s="148" t="s">
        <v>313</v>
      </c>
      <c r="B365" s="153">
        <v>0</v>
      </c>
      <c r="C365" s="153">
        <v>0</v>
      </c>
      <c r="D365" s="154" t="e">
        <f t="shared" si="5"/>
        <v>#DIV/0!</v>
      </c>
    </row>
    <row r="366" spans="1:4" ht="16.5" customHeight="1">
      <c r="A366" s="148" t="s">
        <v>314</v>
      </c>
      <c r="B366" s="153">
        <v>0</v>
      </c>
      <c r="C366" s="153"/>
      <c r="D366" s="154" t="e">
        <f t="shared" si="5"/>
        <v>#DIV/0!</v>
      </c>
    </row>
    <row r="367" spans="1:4" ht="16.5" customHeight="1">
      <c r="A367" s="148" t="s">
        <v>315</v>
      </c>
      <c r="B367" s="153">
        <v>0</v>
      </c>
      <c r="C367" s="153">
        <v>0</v>
      </c>
      <c r="D367" s="154" t="e">
        <f t="shared" si="5"/>
        <v>#DIV/0!</v>
      </c>
    </row>
    <row r="368" spans="1:4" ht="16.5" customHeight="1">
      <c r="A368" s="148" t="s">
        <v>134</v>
      </c>
      <c r="B368" s="153">
        <v>0</v>
      </c>
      <c r="C368" s="153">
        <v>0</v>
      </c>
      <c r="D368" s="154" t="e">
        <f t="shared" si="5"/>
        <v>#DIV/0!</v>
      </c>
    </row>
    <row r="369" spans="1:4" ht="16.5" customHeight="1">
      <c r="A369" s="148" t="s">
        <v>102</v>
      </c>
      <c r="B369" s="153">
        <v>0</v>
      </c>
      <c r="C369" s="153">
        <v>0</v>
      </c>
      <c r="D369" s="154" t="e">
        <f t="shared" si="5"/>
        <v>#DIV/0!</v>
      </c>
    </row>
    <row r="370" spans="1:4" ht="16.5" customHeight="1">
      <c r="A370" s="148" t="s">
        <v>316</v>
      </c>
      <c r="B370" s="153">
        <v>20</v>
      </c>
      <c r="C370" s="153">
        <v>20</v>
      </c>
      <c r="D370" s="154">
        <f t="shared" si="5"/>
        <v>100</v>
      </c>
    </row>
    <row r="371" spans="1:4" ht="16.5" customHeight="1">
      <c r="A371" s="148" t="s">
        <v>317</v>
      </c>
      <c r="B371" s="153">
        <v>4025</v>
      </c>
      <c r="C371" s="153">
        <v>1681</v>
      </c>
      <c r="D371" s="154">
        <f t="shared" si="5"/>
        <v>41.7639751552795</v>
      </c>
    </row>
    <row r="372" spans="1:4" ht="16.5" customHeight="1">
      <c r="A372" s="148" t="s">
        <v>93</v>
      </c>
      <c r="B372" s="153">
        <v>1847</v>
      </c>
      <c r="C372" s="153">
        <v>1389</v>
      </c>
      <c r="D372" s="154">
        <f t="shared" si="5"/>
        <v>75.20303194369248</v>
      </c>
    </row>
    <row r="373" spans="1:4" ht="16.5" customHeight="1">
      <c r="A373" s="148" t="s">
        <v>94</v>
      </c>
      <c r="B373" s="153">
        <v>0</v>
      </c>
      <c r="C373" s="153">
        <v>107</v>
      </c>
      <c r="D373" s="154" t="e">
        <f t="shared" si="5"/>
        <v>#DIV/0!</v>
      </c>
    </row>
    <row r="374" spans="1:4" ht="16.5" customHeight="1">
      <c r="A374" s="148" t="s">
        <v>95</v>
      </c>
      <c r="B374" s="153">
        <v>0</v>
      </c>
      <c r="C374" s="153">
        <v>0</v>
      </c>
      <c r="D374" s="154" t="e">
        <f t="shared" si="5"/>
        <v>#DIV/0!</v>
      </c>
    </row>
    <row r="375" spans="1:4" ht="16.5" customHeight="1">
      <c r="A375" s="148" t="s">
        <v>318</v>
      </c>
      <c r="B375" s="153">
        <v>108</v>
      </c>
      <c r="C375" s="153">
        <v>46</v>
      </c>
      <c r="D375" s="154">
        <f t="shared" si="5"/>
        <v>42.592592592592595</v>
      </c>
    </row>
    <row r="376" spans="1:4" ht="16.5" customHeight="1">
      <c r="A376" s="148" t="s">
        <v>319</v>
      </c>
      <c r="B376" s="153">
        <v>2000</v>
      </c>
      <c r="C376" s="153">
        <v>0</v>
      </c>
      <c r="D376" s="154">
        <f t="shared" si="5"/>
        <v>0</v>
      </c>
    </row>
    <row r="377" spans="1:4" ht="16.5" customHeight="1">
      <c r="A377" s="148" t="s">
        <v>320</v>
      </c>
      <c r="B377" s="153">
        <v>70</v>
      </c>
      <c r="C377" s="153">
        <v>80</v>
      </c>
      <c r="D377" s="154">
        <f t="shared" si="5"/>
        <v>114.28571428571428</v>
      </c>
    </row>
    <row r="378" spans="1:4" ht="16.5" customHeight="1">
      <c r="A378" s="148" t="s">
        <v>134</v>
      </c>
      <c r="B378" s="153">
        <v>0</v>
      </c>
      <c r="C378" s="153"/>
      <c r="D378" s="154" t="e">
        <f t="shared" si="5"/>
        <v>#DIV/0!</v>
      </c>
    </row>
    <row r="379" spans="1:4" ht="16.5" customHeight="1">
      <c r="A379" s="148" t="s">
        <v>102</v>
      </c>
      <c r="B379" s="153">
        <v>0</v>
      </c>
      <c r="C379" s="153">
        <v>0</v>
      </c>
      <c r="D379" s="154" t="e">
        <f t="shared" si="5"/>
        <v>#DIV/0!</v>
      </c>
    </row>
    <row r="380" spans="1:4" ht="16.5" customHeight="1">
      <c r="A380" s="148" t="s">
        <v>321</v>
      </c>
      <c r="B380" s="153">
        <v>0</v>
      </c>
      <c r="C380" s="153">
        <v>59</v>
      </c>
      <c r="D380" s="154" t="e">
        <f t="shared" si="5"/>
        <v>#DIV/0!</v>
      </c>
    </row>
    <row r="381" spans="1:4" ht="16.5" customHeight="1">
      <c r="A381" s="148" t="s">
        <v>322</v>
      </c>
      <c r="B381" s="148">
        <v>0</v>
      </c>
      <c r="C381" s="153">
        <v>42</v>
      </c>
      <c r="D381" s="154" t="e">
        <f t="shared" si="5"/>
        <v>#DIV/0!</v>
      </c>
    </row>
    <row r="382" spans="1:4" ht="16.5" customHeight="1">
      <c r="A382" s="148" t="s">
        <v>93</v>
      </c>
      <c r="B382" s="148">
        <v>0</v>
      </c>
      <c r="C382" s="153">
        <v>42</v>
      </c>
      <c r="D382" s="154" t="e">
        <f t="shared" si="5"/>
        <v>#DIV/0!</v>
      </c>
    </row>
    <row r="383" spans="1:4" ht="16.5" customHeight="1">
      <c r="A383" s="148" t="s">
        <v>94</v>
      </c>
      <c r="B383" s="148">
        <v>0</v>
      </c>
      <c r="C383" s="153"/>
      <c r="D383" s="154" t="e">
        <f t="shared" si="5"/>
        <v>#DIV/0!</v>
      </c>
    </row>
    <row r="384" spans="1:4" ht="16.5" customHeight="1">
      <c r="A384" s="148" t="s">
        <v>95</v>
      </c>
      <c r="B384" s="148">
        <v>0</v>
      </c>
      <c r="C384" s="153"/>
      <c r="D384" s="154" t="e">
        <f t="shared" si="5"/>
        <v>#DIV/0!</v>
      </c>
    </row>
    <row r="385" spans="1:4" ht="16.5" customHeight="1">
      <c r="A385" s="148" t="s">
        <v>323</v>
      </c>
      <c r="B385" s="148">
        <v>0</v>
      </c>
      <c r="C385" s="153"/>
      <c r="D385" s="154" t="e">
        <f t="shared" si="5"/>
        <v>#DIV/0!</v>
      </c>
    </row>
    <row r="386" spans="1:4" ht="16.5" customHeight="1">
      <c r="A386" s="148" t="s">
        <v>324</v>
      </c>
      <c r="B386" s="148">
        <v>0</v>
      </c>
      <c r="C386" s="153"/>
      <c r="D386" s="154" t="e">
        <f t="shared" si="5"/>
        <v>#DIV/0!</v>
      </c>
    </row>
    <row r="387" spans="1:4" ht="16.5" customHeight="1">
      <c r="A387" s="148" t="s">
        <v>102</v>
      </c>
      <c r="B387" s="148">
        <v>0</v>
      </c>
      <c r="C387" s="153"/>
      <c r="D387" s="154" t="e">
        <f t="shared" si="5"/>
        <v>#DIV/0!</v>
      </c>
    </row>
    <row r="388" spans="1:4" ht="16.5" customHeight="1">
      <c r="A388" s="148" t="s">
        <v>325</v>
      </c>
      <c r="B388" s="148">
        <v>0</v>
      </c>
      <c r="C388" s="153"/>
      <c r="D388" s="154" t="e">
        <f t="shared" si="5"/>
        <v>#DIV/0!</v>
      </c>
    </row>
    <row r="389" spans="1:4" ht="16.5" customHeight="1">
      <c r="A389" s="148" t="s">
        <v>326</v>
      </c>
      <c r="B389" s="148">
        <v>0</v>
      </c>
      <c r="C389" s="153"/>
      <c r="D389" s="154" t="e">
        <f t="shared" si="5"/>
        <v>#DIV/0!</v>
      </c>
    </row>
    <row r="390" spans="1:4" ht="16.5" customHeight="1">
      <c r="A390" s="148" t="s">
        <v>93</v>
      </c>
      <c r="B390" s="148">
        <v>0</v>
      </c>
      <c r="C390" s="153"/>
      <c r="D390" s="154" t="e">
        <f aca="true" t="shared" si="6" ref="D390:D453">C390/B390*100</f>
        <v>#DIV/0!</v>
      </c>
    </row>
    <row r="391" spans="1:4" ht="16.5" customHeight="1">
      <c r="A391" s="148" t="s">
        <v>94</v>
      </c>
      <c r="B391" s="148">
        <v>0</v>
      </c>
      <c r="C391" s="153"/>
      <c r="D391" s="154" t="e">
        <f t="shared" si="6"/>
        <v>#DIV/0!</v>
      </c>
    </row>
    <row r="392" spans="1:4" ht="16.5" customHeight="1">
      <c r="A392" s="148" t="s">
        <v>134</v>
      </c>
      <c r="B392" s="148">
        <v>0</v>
      </c>
      <c r="C392" s="153"/>
      <c r="D392" s="154" t="e">
        <f t="shared" si="6"/>
        <v>#DIV/0!</v>
      </c>
    </row>
    <row r="393" spans="1:4" ht="16.5" customHeight="1">
      <c r="A393" s="148" t="s">
        <v>327</v>
      </c>
      <c r="B393" s="148">
        <v>0</v>
      </c>
      <c r="C393" s="153"/>
      <c r="D393" s="154" t="e">
        <f t="shared" si="6"/>
        <v>#DIV/0!</v>
      </c>
    </row>
    <row r="394" spans="1:4" ht="16.5" customHeight="1">
      <c r="A394" s="148" t="s">
        <v>328</v>
      </c>
      <c r="B394" s="148">
        <v>0</v>
      </c>
      <c r="C394" s="153"/>
      <c r="D394" s="154" t="e">
        <f t="shared" si="6"/>
        <v>#DIV/0!</v>
      </c>
    </row>
    <row r="395" spans="1:4" ht="16.5" customHeight="1">
      <c r="A395" s="148" t="s">
        <v>329</v>
      </c>
      <c r="B395" s="153">
        <v>168</v>
      </c>
      <c r="C395" s="153">
        <v>95</v>
      </c>
      <c r="D395" s="154">
        <f t="shared" si="6"/>
        <v>56.547619047619044</v>
      </c>
    </row>
    <row r="396" spans="1:4" ht="16.5" customHeight="1">
      <c r="A396" s="148" t="s">
        <v>330</v>
      </c>
      <c r="B396" s="153">
        <v>168</v>
      </c>
      <c r="C396" s="153">
        <v>95</v>
      </c>
      <c r="D396" s="154">
        <f t="shared" si="6"/>
        <v>56.547619047619044</v>
      </c>
    </row>
    <row r="397" spans="1:4" ht="16.5" customHeight="1">
      <c r="A397" s="148" t="s">
        <v>331</v>
      </c>
      <c r="B397" s="153">
        <v>92000</v>
      </c>
      <c r="C397" s="153">
        <f>C398+C403+C412+C419+C425+C429+C433+C437+C443+C450</f>
        <v>74556</v>
      </c>
      <c r="D397" s="154">
        <f t="shared" si="6"/>
        <v>81.0391304347826</v>
      </c>
    </row>
    <row r="398" spans="1:4" ht="16.5" customHeight="1">
      <c r="A398" s="148" t="s">
        <v>332</v>
      </c>
      <c r="B398" s="153">
        <v>1924</v>
      </c>
      <c r="C398" s="153">
        <v>2316</v>
      </c>
      <c r="D398" s="154">
        <f t="shared" si="6"/>
        <v>120.37422037422036</v>
      </c>
    </row>
    <row r="399" spans="1:4" ht="16.5" customHeight="1">
      <c r="A399" s="148" t="s">
        <v>93</v>
      </c>
      <c r="B399" s="153">
        <v>960</v>
      </c>
      <c r="C399" s="153">
        <v>776</v>
      </c>
      <c r="D399" s="154">
        <f t="shared" si="6"/>
        <v>80.83333333333333</v>
      </c>
    </row>
    <row r="400" spans="1:4" ht="16.5" customHeight="1">
      <c r="A400" s="148" t="s">
        <v>94</v>
      </c>
      <c r="B400" s="153">
        <v>0</v>
      </c>
      <c r="C400" s="153">
        <v>0</v>
      </c>
      <c r="D400" s="154" t="e">
        <f t="shared" si="6"/>
        <v>#DIV/0!</v>
      </c>
    </row>
    <row r="401" spans="1:4" ht="16.5" customHeight="1">
      <c r="A401" s="148" t="s">
        <v>95</v>
      </c>
      <c r="B401" s="153">
        <v>0</v>
      </c>
      <c r="C401" s="153">
        <v>0</v>
      </c>
      <c r="D401" s="154" t="e">
        <f t="shared" si="6"/>
        <v>#DIV/0!</v>
      </c>
    </row>
    <row r="402" spans="1:4" ht="16.5" customHeight="1">
      <c r="A402" s="148" t="s">
        <v>333</v>
      </c>
      <c r="B402" s="153">
        <v>964</v>
      </c>
      <c r="C402" s="153">
        <v>1540</v>
      </c>
      <c r="D402" s="154">
        <f t="shared" si="6"/>
        <v>159.75103734439836</v>
      </c>
    </row>
    <row r="403" spans="1:4" ht="16.5" customHeight="1">
      <c r="A403" s="148" t="s">
        <v>334</v>
      </c>
      <c r="B403" s="153">
        <v>40733</v>
      </c>
      <c r="C403" s="153">
        <v>32808</v>
      </c>
      <c r="D403" s="154">
        <f t="shared" si="6"/>
        <v>80.54403063854859</v>
      </c>
    </row>
    <row r="404" spans="1:4" ht="16.5" customHeight="1">
      <c r="A404" s="148" t="s">
        <v>335</v>
      </c>
      <c r="B404" s="153">
        <v>808</v>
      </c>
      <c r="C404" s="153">
        <v>669</v>
      </c>
      <c r="D404" s="154">
        <f t="shared" si="6"/>
        <v>82.79702970297029</v>
      </c>
    </row>
    <row r="405" spans="1:4" ht="16.5" customHeight="1">
      <c r="A405" s="148" t="s">
        <v>336</v>
      </c>
      <c r="B405" s="153">
        <v>2647</v>
      </c>
      <c r="C405" s="153">
        <v>2628</v>
      </c>
      <c r="D405" s="154">
        <f t="shared" si="6"/>
        <v>99.28220627125047</v>
      </c>
    </row>
    <row r="406" spans="1:4" ht="16.5" customHeight="1">
      <c r="A406" s="148" t="s">
        <v>337</v>
      </c>
      <c r="B406" s="153">
        <v>8677</v>
      </c>
      <c r="C406" s="153">
        <v>10909</v>
      </c>
      <c r="D406" s="154">
        <f t="shared" si="6"/>
        <v>125.72317621297684</v>
      </c>
    </row>
    <row r="407" spans="1:4" ht="16.5" customHeight="1">
      <c r="A407" s="148" t="s">
        <v>338</v>
      </c>
      <c r="B407" s="153">
        <v>13484</v>
      </c>
      <c r="C407" s="153">
        <v>12280</v>
      </c>
      <c r="D407" s="154">
        <f t="shared" si="6"/>
        <v>91.07089884307327</v>
      </c>
    </row>
    <row r="408" spans="1:4" ht="16.5" customHeight="1">
      <c r="A408" s="148" t="s">
        <v>339</v>
      </c>
      <c r="B408" s="153">
        <v>4732</v>
      </c>
      <c r="C408" s="153">
        <v>2629</v>
      </c>
      <c r="D408" s="154">
        <f t="shared" si="6"/>
        <v>55.55790363482671</v>
      </c>
    </row>
    <row r="409" spans="1:4" ht="16.5" customHeight="1">
      <c r="A409" s="148" t="s">
        <v>340</v>
      </c>
      <c r="B409" s="153">
        <v>0</v>
      </c>
      <c r="C409" s="153">
        <v>0</v>
      </c>
      <c r="D409" s="154" t="e">
        <f t="shared" si="6"/>
        <v>#DIV/0!</v>
      </c>
    </row>
    <row r="410" spans="1:4" ht="16.5" customHeight="1">
      <c r="A410" s="148" t="s">
        <v>341</v>
      </c>
      <c r="B410" s="153">
        <v>0</v>
      </c>
      <c r="C410" s="153">
        <v>0</v>
      </c>
      <c r="D410" s="154" t="e">
        <f t="shared" si="6"/>
        <v>#DIV/0!</v>
      </c>
    </row>
    <row r="411" spans="1:4" ht="16.5" customHeight="1">
      <c r="A411" s="148" t="s">
        <v>342</v>
      </c>
      <c r="B411" s="153">
        <v>10385</v>
      </c>
      <c r="C411" s="153">
        <v>3693</v>
      </c>
      <c r="D411" s="154">
        <f t="shared" si="6"/>
        <v>35.560905151661046</v>
      </c>
    </row>
    <row r="412" spans="1:4" ht="16.5" customHeight="1">
      <c r="A412" s="148" t="s">
        <v>343</v>
      </c>
      <c r="B412" s="153">
        <v>33660</v>
      </c>
      <c r="C412" s="153">
        <v>25494</v>
      </c>
      <c r="D412" s="154">
        <f t="shared" si="6"/>
        <v>75.73975044563281</v>
      </c>
    </row>
    <row r="413" spans="1:4" ht="16.5" customHeight="1">
      <c r="A413" s="148" t="s">
        <v>344</v>
      </c>
      <c r="B413" s="153">
        <v>0</v>
      </c>
      <c r="C413" s="153">
        <v>0</v>
      </c>
      <c r="D413" s="154" t="e">
        <f t="shared" si="6"/>
        <v>#DIV/0!</v>
      </c>
    </row>
    <row r="414" spans="1:4" ht="16.5" customHeight="1">
      <c r="A414" s="148" t="s">
        <v>345</v>
      </c>
      <c r="B414" s="153">
        <v>9645</v>
      </c>
      <c r="C414" s="153">
        <v>3270</v>
      </c>
      <c r="D414" s="154">
        <f t="shared" si="6"/>
        <v>33.903576982892695</v>
      </c>
    </row>
    <row r="415" spans="1:4" ht="16.5" customHeight="1">
      <c r="A415" s="148" t="s">
        <v>346</v>
      </c>
      <c r="B415" s="153">
        <v>6078</v>
      </c>
      <c r="C415" s="153">
        <v>4943</v>
      </c>
      <c r="D415" s="154">
        <f t="shared" si="6"/>
        <v>81.32609410990457</v>
      </c>
    </row>
    <row r="416" spans="1:4" ht="16.5" customHeight="1">
      <c r="A416" s="148" t="s">
        <v>347</v>
      </c>
      <c r="B416" s="153">
        <v>0</v>
      </c>
      <c r="C416" s="153">
        <v>0</v>
      </c>
      <c r="D416" s="154" t="e">
        <f t="shared" si="6"/>
        <v>#DIV/0!</v>
      </c>
    </row>
    <row r="417" spans="1:4" ht="16.5" customHeight="1">
      <c r="A417" s="148" t="s">
        <v>348</v>
      </c>
      <c r="B417" s="153">
        <v>10299</v>
      </c>
      <c r="C417" s="153">
        <v>9722</v>
      </c>
      <c r="D417" s="154">
        <f t="shared" si="6"/>
        <v>94.39751432177881</v>
      </c>
    </row>
    <row r="418" spans="1:4" ht="16.5" customHeight="1">
      <c r="A418" s="148" t="s">
        <v>349</v>
      </c>
      <c r="B418" s="153">
        <v>7638</v>
      </c>
      <c r="C418" s="153">
        <v>7559</v>
      </c>
      <c r="D418" s="154">
        <f t="shared" si="6"/>
        <v>98.9656978266562</v>
      </c>
    </row>
    <row r="419" spans="1:4" ht="16.5" customHeight="1">
      <c r="A419" s="148" t="s">
        <v>350</v>
      </c>
      <c r="B419" s="153">
        <v>5</v>
      </c>
      <c r="C419" s="153">
        <v>5</v>
      </c>
      <c r="D419" s="154">
        <f t="shared" si="6"/>
        <v>100</v>
      </c>
    </row>
    <row r="420" spans="1:4" ht="16.5" customHeight="1">
      <c r="A420" s="148" t="s">
        <v>351</v>
      </c>
      <c r="B420" s="153">
        <v>0</v>
      </c>
      <c r="C420" s="153">
        <v>0</v>
      </c>
      <c r="D420" s="154" t="e">
        <f t="shared" si="6"/>
        <v>#DIV/0!</v>
      </c>
    </row>
    <row r="421" spans="1:4" ht="16.5" customHeight="1">
      <c r="A421" s="148" t="s">
        <v>352</v>
      </c>
      <c r="B421" s="153">
        <v>0</v>
      </c>
      <c r="C421" s="153">
        <v>0</v>
      </c>
      <c r="D421" s="154" t="e">
        <f t="shared" si="6"/>
        <v>#DIV/0!</v>
      </c>
    </row>
    <row r="422" spans="1:4" ht="16.5" customHeight="1">
      <c r="A422" s="148" t="s">
        <v>353</v>
      </c>
      <c r="B422" s="153">
        <v>0</v>
      </c>
      <c r="C422" s="153">
        <v>0</v>
      </c>
      <c r="D422" s="154" t="e">
        <f t="shared" si="6"/>
        <v>#DIV/0!</v>
      </c>
    </row>
    <row r="423" spans="1:4" ht="16.5" customHeight="1">
      <c r="A423" s="148" t="s">
        <v>354</v>
      </c>
      <c r="B423" s="153">
        <v>0</v>
      </c>
      <c r="C423" s="153">
        <v>0</v>
      </c>
      <c r="D423" s="154" t="e">
        <f t="shared" si="6"/>
        <v>#DIV/0!</v>
      </c>
    </row>
    <row r="424" spans="1:4" ht="16.5" customHeight="1">
      <c r="A424" s="148" t="s">
        <v>355</v>
      </c>
      <c r="B424" s="153">
        <v>5</v>
      </c>
      <c r="C424" s="153">
        <v>5</v>
      </c>
      <c r="D424" s="154">
        <f t="shared" si="6"/>
        <v>100</v>
      </c>
    </row>
    <row r="425" spans="1:4" ht="16.5" customHeight="1">
      <c r="A425" s="148" t="s">
        <v>356</v>
      </c>
      <c r="B425" s="153">
        <v>683</v>
      </c>
      <c r="C425" s="153">
        <v>600</v>
      </c>
      <c r="D425" s="154">
        <f t="shared" si="6"/>
        <v>87.84773060029283</v>
      </c>
    </row>
    <row r="426" spans="1:4" ht="16.5" customHeight="1">
      <c r="A426" s="148" t="s">
        <v>357</v>
      </c>
      <c r="B426" s="153">
        <v>495</v>
      </c>
      <c r="C426" s="153">
        <v>386</v>
      </c>
      <c r="D426" s="154">
        <f t="shared" si="6"/>
        <v>77.97979797979798</v>
      </c>
    </row>
    <row r="427" spans="1:4" ht="16.5" customHeight="1">
      <c r="A427" s="148" t="s">
        <v>358</v>
      </c>
      <c r="B427" s="153">
        <v>147</v>
      </c>
      <c r="C427" s="153">
        <v>128</v>
      </c>
      <c r="D427" s="154">
        <f t="shared" si="6"/>
        <v>87.07482993197279</v>
      </c>
    </row>
    <row r="428" spans="1:4" ht="16.5" customHeight="1">
      <c r="A428" s="148" t="s">
        <v>359</v>
      </c>
      <c r="B428" s="153">
        <v>41</v>
      </c>
      <c r="C428" s="153">
        <v>86</v>
      </c>
      <c r="D428" s="154">
        <f t="shared" si="6"/>
        <v>209.7560975609756</v>
      </c>
    </row>
    <row r="429" spans="1:4" ht="16.5" customHeight="1">
      <c r="A429" s="148" t="s">
        <v>360</v>
      </c>
      <c r="B429" s="153">
        <v>0</v>
      </c>
      <c r="C429" s="153"/>
      <c r="D429" s="154" t="e">
        <f t="shared" si="6"/>
        <v>#DIV/0!</v>
      </c>
    </row>
    <row r="430" spans="1:4" ht="16.5" customHeight="1">
      <c r="A430" s="148" t="s">
        <v>361</v>
      </c>
      <c r="B430" s="153">
        <v>0</v>
      </c>
      <c r="C430" s="153"/>
      <c r="D430" s="154" t="e">
        <f t="shared" si="6"/>
        <v>#DIV/0!</v>
      </c>
    </row>
    <row r="431" spans="1:4" ht="16.5" customHeight="1">
      <c r="A431" s="148" t="s">
        <v>362</v>
      </c>
      <c r="B431" s="153">
        <v>0</v>
      </c>
      <c r="C431" s="153"/>
      <c r="D431" s="154" t="e">
        <f t="shared" si="6"/>
        <v>#DIV/0!</v>
      </c>
    </row>
    <row r="432" spans="1:4" ht="16.5" customHeight="1">
      <c r="A432" s="148" t="s">
        <v>363</v>
      </c>
      <c r="B432" s="153">
        <v>0</v>
      </c>
      <c r="C432" s="153"/>
      <c r="D432" s="154" t="e">
        <f t="shared" si="6"/>
        <v>#DIV/0!</v>
      </c>
    </row>
    <row r="433" spans="1:4" ht="16.5" customHeight="1">
      <c r="A433" s="148" t="s">
        <v>364</v>
      </c>
      <c r="B433" s="153">
        <v>917</v>
      </c>
      <c r="C433" s="153">
        <v>677</v>
      </c>
      <c r="D433" s="154">
        <f t="shared" si="6"/>
        <v>73.82769901853872</v>
      </c>
    </row>
    <row r="434" spans="1:4" ht="16.5" customHeight="1">
      <c r="A434" s="148" t="s">
        <v>365</v>
      </c>
      <c r="B434" s="153">
        <v>762</v>
      </c>
      <c r="C434" s="153">
        <v>607</v>
      </c>
      <c r="D434" s="154">
        <f t="shared" si="6"/>
        <v>79.65879265091863</v>
      </c>
    </row>
    <row r="435" spans="1:4" ht="16.5" customHeight="1">
      <c r="A435" s="148" t="s">
        <v>366</v>
      </c>
      <c r="B435" s="153">
        <v>0</v>
      </c>
      <c r="C435" s="153">
        <v>0</v>
      </c>
      <c r="D435" s="154" t="e">
        <f t="shared" si="6"/>
        <v>#DIV/0!</v>
      </c>
    </row>
    <row r="436" spans="1:4" ht="16.5" customHeight="1">
      <c r="A436" s="148" t="s">
        <v>367</v>
      </c>
      <c r="B436" s="153">
        <v>155</v>
      </c>
      <c r="C436" s="153">
        <v>70</v>
      </c>
      <c r="D436" s="154">
        <f t="shared" si="6"/>
        <v>45.16129032258064</v>
      </c>
    </row>
    <row r="437" spans="1:4" ht="16.5" customHeight="1">
      <c r="A437" s="148" t="s">
        <v>368</v>
      </c>
      <c r="B437" s="153">
        <v>919</v>
      </c>
      <c r="C437" s="153">
        <v>664</v>
      </c>
      <c r="D437" s="154">
        <f t="shared" si="6"/>
        <v>72.25244831338411</v>
      </c>
    </row>
    <row r="438" spans="1:4" ht="16.5" customHeight="1">
      <c r="A438" s="148" t="s">
        <v>369</v>
      </c>
      <c r="B438" s="153">
        <v>0</v>
      </c>
      <c r="C438" s="153">
        <v>3</v>
      </c>
      <c r="D438" s="154" t="e">
        <f t="shared" si="6"/>
        <v>#DIV/0!</v>
      </c>
    </row>
    <row r="439" spans="1:4" ht="16.5" customHeight="1">
      <c r="A439" s="148" t="s">
        <v>370</v>
      </c>
      <c r="B439" s="153">
        <v>919</v>
      </c>
      <c r="C439" s="153">
        <v>661</v>
      </c>
      <c r="D439" s="154">
        <f t="shared" si="6"/>
        <v>71.9260065288357</v>
      </c>
    </row>
    <row r="440" spans="1:4" ht="16.5" customHeight="1">
      <c r="A440" s="148" t="s">
        <v>371</v>
      </c>
      <c r="B440" s="153">
        <v>0</v>
      </c>
      <c r="C440" s="153">
        <v>0</v>
      </c>
      <c r="D440" s="154" t="e">
        <f t="shared" si="6"/>
        <v>#DIV/0!</v>
      </c>
    </row>
    <row r="441" spans="1:4" ht="16.5" customHeight="1">
      <c r="A441" s="148" t="s">
        <v>372</v>
      </c>
      <c r="B441" s="153">
        <v>0</v>
      </c>
      <c r="C441" s="153">
        <v>0</v>
      </c>
      <c r="D441" s="154" t="e">
        <f t="shared" si="6"/>
        <v>#DIV/0!</v>
      </c>
    </row>
    <row r="442" spans="1:4" ht="16.5" customHeight="1">
      <c r="A442" s="148" t="s">
        <v>373</v>
      </c>
      <c r="B442" s="153">
        <v>0</v>
      </c>
      <c r="C442" s="153">
        <v>0</v>
      </c>
      <c r="D442" s="154" t="e">
        <f t="shared" si="6"/>
        <v>#DIV/0!</v>
      </c>
    </row>
    <row r="443" spans="1:4" ht="16.5" customHeight="1">
      <c r="A443" s="148" t="s">
        <v>374</v>
      </c>
      <c r="B443" s="153">
        <v>6686</v>
      </c>
      <c r="C443" s="153">
        <v>6907</v>
      </c>
      <c r="D443" s="154">
        <f t="shared" si="6"/>
        <v>103.30541429853426</v>
      </c>
    </row>
    <row r="444" spans="1:4" ht="16.5" customHeight="1">
      <c r="A444" s="148" t="s">
        <v>375</v>
      </c>
      <c r="B444" s="153">
        <v>0</v>
      </c>
      <c r="C444" s="153">
        <v>0</v>
      </c>
      <c r="D444" s="154" t="e">
        <f t="shared" si="6"/>
        <v>#DIV/0!</v>
      </c>
    </row>
    <row r="445" spans="1:4" ht="16.5" customHeight="1">
      <c r="A445" s="148" t="s">
        <v>376</v>
      </c>
      <c r="B445" s="153">
        <v>0</v>
      </c>
      <c r="C445" s="153">
        <v>0</v>
      </c>
      <c r="D445" s="154" t="e">
        <f t="shared" si="6"/>
        <v>#DIV/0!</v>
      </c>
    </row>
    <row r="446" spans="1:4" ht="16.5" customHeight="1">
      <c r="A446" s="148" t="s">
        <v>377</v>
      </c>
      <c r="B446" s="153">
        <v>0</v>
      </c>
      <c r="C446" s="153">
        <v>0</v>
      </c>
      <c r="D446" s="154" t="e">
        <f t="shared" si="6"/>
        <v>#DIV/0!</v>
      </c>
    </row>
    <row r="447" spans="1:4" ht="16.5" customHeight="1">
      <c r="A447" s="148" t="s">
        <v>378</v>
      </c>
      <c r="B447" s="153">
        <v>0</v>
      </c>
      <c r="C447" s="153">
        <v>0</v>
      </c>
      <c r="D447" s="154" t="e">
        <f t="shared" si="6"/>
        <v>#DIV/0!</v>
      </c>
    </row>
    <row r="448" spans="1:4" ht="16.5" customHeight="1">
      <c r="A448" s="148" t="s">
        <v>379</v>
      </c>
      <c r="B448" s="153">
        <v>0</v>
      </c>
      <c r="C448" s="153">
        <v>0</v>
      </c>
      <c r="D448" s="154" t="e">
        <f t="shared" si="6"/>
        <v>#DIV/0!</v>
      </c>
    </row>
    <row r="449" spans="1:4" ht="16.5" customHeight="1">
      <c r="A449" s="148" t="s">
        <v>380</v>
      </c>
      <c r="B449" s="153">
        <v>6686</v>
      </c>
      <c r="C449" s="153">
        <v>6907</v>
      </c>
      <c r="D449" s="154">
        <f t="shared" si="6"/>
        <v>103.30541429853426</v>
      </c>
    </row>
    <row r="450" spans="1:4" ht="16.5" customHeight="1">
      <c r="A450" s="148" t="s">
        <v>381</v>
      </c>
      <c r="B450" s="153">
        <v>6473</v>
      </c>
      <c r="C450" s="153">
        <v>5085</v>
      </c>
      <c r="D450" s="154">
        <f t="shared" si="6"/>
        <v>78.5570832689634</v>
      </c>
    </row>
    <row r="451" spans="1:4" ht="16.5" customHeight="1">
      <c r="A451" s="148" t="s">
        <v>382</v>
      </c>
      <c r="B451" s="153">
        <v>6473</v>
      </c>
      <c r="C451" s="153">
        <v>5085</v>
      </c>
      <c r="D451" s="154">
        <f t="shared" si="6"/>
        <v>78.5570832689634</v>
      </c>
    </row>
    <row r="452" spans="1:4" ht="16.5" customHeight="1">
      <c r="A452" s="148" t="s">
        <v>383</v>
      </c>
      <c r="B452" s="153">
        <v>4762</v>
      </c>
      <c r="C452" s="153">
        <f>C453+C458+C467+C473+C479+C484+C489+C496+C500+C503</f>
        <v>3071</v>
      </c>
      <c r="D452" s="154">
        <f t="shared" si="6"/>
        <v>64.48971020579589</v>
      </c>
    </row>
    <row r="453" spans="1:4" ht="16.5" customHeight="1">
      <c r="A453" s="148" t="s">
        <v>384</v>
      </c>
      <c r="B453" s="153">
        <v>318</v>
      </c>
      <c r="C453" s="153">
        <v>915</v>
      </c>
      <c r="D453" s="154">
        <f t="shared" si="6"/>
        <v>287.73584905660374</v>
      </c>
    </row>
    <row r="454" spans="1:4" ht="16.5" customHeight="1">
      <c r="A454" s="148" t="s">
        <v>93</v>
      </c>
      <c r="B454" s="153">
        <v>313</v>
      </c>
      <c r="C454" s="153">
        <v>368</v>
      </c>
      <c r="D454" s="154">
        <f aca="true" t="shared" si="7" ref="D454:D517">C454/B454*100</f>
        <v>117.57188498402556</v>
      </c>
    </row>
    <row r="455" spans="1:4" ht="16.5" customHeight="1">
      <c r="A455" s="148" t="s">
        <v>94</v>
      </c>
      <c r="B455" s="153">
        <v>0</v>
      </c>
      <c r="C455" s="153">
        <v>15</v>
      </c>
      <c r="D455" s="154" t="e">
        <f t="shared" si="7"/>
        <v>#DIV/0!</v>
      </c>
    </row>
    <row r="456" spans="1:4" ht="16.5" customHeight="1">
      <c r="A456" s="148" t="s">
        <v>95</v>
      </c>
      <c r="B456" s="153">
        <v>0</v>
      </c>
      <c r="C456" s="153">
        <v>0</v>
      </c>
      <c r="D456" s="154" t="e">
        <f t="shared" si="7"/>
        <v>#DIV/0!</v>
      </c>
    </row>
    <row r="457" spans="1:4" ht="16.5" customHeight="1">
      <c r="A457" s="148" t="s">
        <v>385</v>
      </c>
      <c r="B457" s="153">
        <v>5</v>
      </c>
      <c r="C457" s="153">
        <v>532</v>
      </c>
      <c r="D457" s="154">
        <f t="shared" si="7"/>
        <v>10640</v>
      </c>
    </row>
    <row r="458" spans="1:4" ht="16.5" customHeight="1">
      <c r="A458" s="148" t="s">
        <v>386</v>
      </c>
      <c r="B458" s="153">
        <v>0</v>
      </c>
      <c r="C458" s="153">
        <v>5</v>
      </c>
      <c r="D458" s="154" t="e">
        <f t="shared" si="7"/>
        <v>#DIV/0!</v>
      </c>
    </row>
    <row r="459" spans="1:4" ht="16.5" customHeight="1">
      <c r="A459" s="148" t="s">
        <v>387</v>
      </c>
      <c r="B459" s="153">
        <v>0</v>
      </c>
      <c r="C459" s="153">
        <v>0</v>
      </c>
      <c r="D459" s="154" t="e">
        <f t="shared" si="7"/>
        <v>#DIV/0!</v>
      </c>
    </row>
    <row r="460" spans="1:4" ht="16.5" customHeight="1">
      <c r="A460" s="148" t="s">
        <v>388</v>
      </c>
      <c r="B460" s="153">
        <v>0</v>
      </c>
      <c r="C460" s="153">
        <v>0</v>
      </c>
      <c r="D460" s="154" t="e">
        <f t="shared" si="7"/>
        <v>#DIV/0!</v>
      </c>
    </row>
    <row r="461" spans="1:4" ht="16.5" customHeight="1">
      <c r="A461" s="148" t="s">
        <v>389</v>
      </c>
      <c r="B461" s="153">
        <v>0</v>
      </c>
      <c r="C461" s="153">
        <v>5</v>
      </c>
      <c r="D461" s="154" t="e">
        <f t="shared" si="7"/>
        <v>#DIV/0!</v>
      </c>
    </row>
    <row r="462" spans="1:4" ht="16.5" customHeight="1">
      <c r="A462" s="148" t="s">
        <v>390</v>
      </c>
      <c r="B462" s="153">
        <v>0</v>
      </c>
      <c r="C462" s="153"/>
      <c r="D462" s="154" t="e">
        <f t="shared" si="7"/>
        <v>#DIV/0!</v>
      </c>
    </row>
    <row r="463" spans="1:4" ht="16.5" customHeight="1">
      <c r="A463" s="148" t="s">
        <v>391</v>
      </c>
      <c r="B463" s="153">
        <v>0</v>
      </c>
      <c r="C463" s="153"/>
      <c r="D463" s="154" t="e">
        <f t="shared" si="7"/>
        <v>#DIV/0!</v>
      </c>
    </row>
    <row r="464" spans="1:4" ht="16.5" customHeight="1">
      <c r="A464" s="148" t="s">
        <v>392</v>
      </c>
      <c r="B464" s="153">
        <v>0</v>
      </c>
      <c r="C464" s="153"/>
      <c r="D464" s="154" t="e">
        <f t="shared" si="7"/>
        <v>#DIV/0!</v>
      </c>
    </row>
    <row r="465" spans="1:4" ht="16.5" customHeight="1">
      <c r="A465" s="148" t="s">
        <v>393</v>
      </c>
      <c r="B465" s="153">
        <v>0</v>
      </c>
      <c r="C465" s="153"/>
      <c r="D465" s="154" t="e">
        <f t="shared" si="7"/>
        <v>#DIV/0!</v>
      </c>
    </row>
    <row r="466" spans="1:4" ht="16.5" customHeight="1">
      <c r="A466" s="148" t="s">
        <v>394</v>
      </c>
      <c r="B466" s="153">
        <v>0</v>
      </c>
      <c r="C466" s="153"/>
      <c r="D466" s="154" t="e">
        <f t="shared" si="7"/>
        <v>#DIV/0!</v>
      </c>
    </row>
    <row r="467" spans="1:4" ht="16.5" customHeight="1">
      <c r="A467" s="148" t="s">
        <v>395</v>
      </c>
      <c r="B467" s="153">
        <v>20</v>
      </c>
      <c r="C467" s="153"/>
      <c r="D467" s="154">
        <f t="shared" si="7"/>
        <v>0</v>
      </c>
    </row>
    <row r="468" spans="1:4" ht="16.5" customHeight="1">
      <c r="A468" s="148" t="s">
        <v>387</v>
      </c>
      <c r="B468" s="153">
        <v>0</v>
      </c>
      <c r="C468" s="153"/>
      <c r="D468" s="154" t="e">
        <f t="shared" si="7"/>
        <v>#DIV/0!</v>
      </c>
    </row>
    <row r="469" spans="1:4" ht="16.5" customHeight="1">
      <c r="A469" s="148" t="s">
        <v>396</v>
      </c>
      <c r="B469" s="153">
        <v>20</v>
      </c>
      <c r="C469" s="153"/>
      <c r="D469" s="154">
        <f t="shared" si="7"/>
        <v>0</v>
      </c>
    </row>
    <row r="470" spans="1:4" ht="16.5" customHeight="1">
      <c r="A470" s="148" t="s">
        <v>397</v>
      </c>
      <c r="B470" s="153">
        <v>0</v>
      </c>
      <c r="C470" s="153"/>
      <c r="D470" s="154" t="e">
        <f t="shared" si="7"/>
        <v>#DIV/0!</v>
      </c>
    </row>
    <row r="471" spans="1:4" ht="16.5" customHeight="1">
      <c r="A471" s="148" t="s">
        <v>398</v>
      </c>
      <c r="B471" s="153">
        <v>0</v>
      </c>
      <c r="C471" s="153"/>
      <c r="D471" s="154" t="e">
        <f t="shared" si="7"/>
        <v>#DIV/0!</v>
      </c>
    </row>
    <row r="472" spans="1:4" ht="16.5" customHeight="1">
      <c r="A472" s="148" t="s">
        <v>399</v>
      </c>
      <c r="B472" s="153">
        <v>0</v>
      </c>
      <c r="C472" s="153"/>
      <c r="D472" s="154" t="e">
        <f t="shared" si="7"/>
        <v>#DIV/0!</v>
      </c>
    </row>
    <row r="473" spans="1:4" ht="16.5" customHeight="1">
      <c r="A473" s="148" t="s">
        <v>400</v>
      </c>
      <c r="B473" s="153">
        <v>3421</v>
      </c>
      <c r="C473" s="153">
        <v>222</v>
      </c>
      <c r="D473" s="154">
        <f t="shared" si="7"/>
        <v>6.4893306050862325</v>
      </c>
    </row>
    <row r="474" spans="1:4" ht="16.5" customHeight="1">
      <c r="A474" s="148" t="s">
        <v>387</v>
      </c>
      <c r="B474" s="153">
        <v>0</v>
      </c>
      <c r="C474" s="153">
        <v>0</v>
      </c>
      <c r="D474" s="154" t="e">
        <f t="shared" si="7"/>
        <v>#DIV/0!</v>
      </c>
    </row>
    <row r="475" spans="1:4" ht="16.5" customHeight="1">
      <c r="A475" s="148" t="s">
        <v>401</v>
      </c>
      <c r="B475" s="153">
        <v>3346</v>
      </c>
      <c r="C475" s="153">
        <v>112</v>
      </c>
      <c r="D475" s="154">
        <f t="shared" si="7"/>
        <v>3.3472803347280333</v>
      </c>
    </row>
    <row r="476" spans="1:4" ht="16.5" customHeight="1">
      <c r="A476" s="148" t="s">
        <v>402</v>
      </c>
      <c r="B476" s="153">
        <v>0</v>
      </c>
      <c r="C476" s="153">
        <v>0</v>
      </c>
      <c r="D476" s="154" t="e">
        <f t="shared" si="7"/>
        <v>#DIV/0!</v>
      </c>
    </row>
    <row r="477" spans="1:4" ht="16.5" customHeight="1">
      <c r="A477" s="148" t="s">
        <v>403</v>
      </c>
      <c r="B477" s="153">
        <v>70</v>
      </c>
      <c r="C477" s="153">
        <v>50</v>
      </c>
      <c r="D477" s="154">
        <f t="shared" si="7"/>
        <v>71.42857142857143</v>
      </c>
    </row>
    <row r="478" spans="1:4" ht="16.5" customHeight="1">
      <c r="A478" s="148" t="s">
        <v>404</v>
      </c>
      <c r="B478" s="153">
        <v>5</v>
      </c>
      <c r="C478" s="153">
        <v>60</v>
      </c>
      <c r="D478" s="154">
        <f t="shared" si="7"/>
        <v>1200</v>
      </c>
    </row>
    <row r="479" spans="1:4" ht="16.5" customHeight="1">
      <c r="A479" s="148" t="s">
        <v>405</v>
      </c>
      <c r="B479" s="153">
        <v>47</v>
      </c>
      <c r="C479" s="153">
        <v>141</v>
      </c>
      <c r="D479" s="154">
        <f t="shared" si="7"/>
        <v>300</v>
      </c>
    </row>
    <row r="480" spans="1:4" ht="16.5" customHeight="1">
      <c r="A480" s="148" t="s">
        <v>387</v>
      </c>
      <c r="B480" s="153">
        <v>47</v>
      </c>
      <c r="C480" s="153">
        <v>66</v>
      </c>
      <c r="D480" s="154">
        <f t="shared" si="7"/>
        <v>140.4255319148936</v>
      </c>
    </row>
    <row r="481" spans="1:4" ht="16.5" customHeight="1">
      <c r="A481" s="148" t="s">
        <v>406</v>
      </c>
      <c r="B481" s="153">
        <v>0</v>
      </c>
      <c r="C481" s="153">
        <v>0</v>
      </c>
      <c r="D481" s="154" t="e">
        <f t="shared" si="7"/>
        <v>#DIV/0!</v>
      </c>
    </row>
    <row r="482" spans="1:4" ht="16.5" customHeight="1">
      <c r="A482" s="148" t="s">
        <v>407</v>
      </c>
      <c r="B482" s="153">
        <v>0</v>
      </c>
      <c r="C482" s="153">
        <v>75</v>
      </c>
      <c r="D482" s="154" t="e">
        <f t="shared" si="7"/>
        <v>#DIV/0!</v>
      </c>
    </row>
    <row r="483" spans="1:4" ht="16.5" customHeight="1">
      <c r="A483" s="148" t="s">
        <v>408</v>
      </c>
      <c r="B483" s="153">
        <v>0</v>
      </c>
      <c r="C483" s="153">
        <v>0</v>
      </c>
      <c r="D483" s="154" t="e">
        <f t="shared" si="7"/>
        <v>#DIV/0!</v>
      </c>
    </row>
    <row r="484" spans="1:4" ht="16.5" customHeight="1">
      <c r="A484" s="148" t="s">
        <v>409</v>
      </c>
      <c r="B484" s="153">
        <v>114</v>
      </c>
      <c r="C484" s="153">
        <v>27</v>
      </c>
      <c r="D484" s="154">
        <f t="shared" si="7"/>
        <v>23.684210526315788</v>
      </c>
    </row>
    <row r="485" spans="1:4" ht="16.5" customHeight="1">
      <c r="A485" s="148" t="s">
        <v>410</v>
      </c>
      <c r="B485" s="153">
        <v>0</v>
      </c>
      <c r="C485" s="153">
        <v>0</v>
      </c>
      <c r="D485" s="154" t="e">
        <f t="shared" si="7"/>
        <v>#DIV/0!</v>
      </c>
    </row>
    <row r="486" spans="1:4" ht="16.5" customHeight="1">
      <c r="A486" s="148" t="s">
        <v>411</v>
      </c>
      <c r="B486" s="153">
        <v>0</v>
      </c>
      <c r="C486" s="153">
        <v>0</v>
      </c>
      <c r="D486" s="154" t="e">
        <f t="shared" si="7"/>
        <v>#DIV/0!</v>
      </c>
    </row>
    <row r="487" spans="1:4" ht="16.5" customHeight="1">
      <c r="A487" s="148" t="s">
        <v>412</v>
      </c>
      <c r="B487" s="153">
        <v>0</v>
      </c>
      <c r="C487" s="153">
        <v>0</v>
      </c>
      <c r="D487" s="154" t="e">
        <f t="shared" si="7"/>
        <v>#DIV/0!</v>
      </c>
    </row>
    <row r="488" spans="1:4" ht="16.5" customHeight="1">
      <c r="A488" s="148" t="s">
        <v>413</v>
      </c>
      <c r="B488" s="153">
        <v>114</v>
      </c>
      <c r="C488" s="153">
        <v>27</v>
      </c>
      <c r="D488" s="154">
        <f t="shared" si="7"/>
        <v>23.684210526315788</v>
      </c>
    </row>
    <row r="489" spans="1:4" ht="16.5" customHeight="1">
      <c r="A489" s="148" t="s">
        <v>414</v>
      </c>
      <c r="B489" s="153">
        <v>374</v>
      </c>
      <c r="C489" s="153">
        <v>270</v>
      </c>
      <c r="D489" s="154">
        <f t="shared" si="7"/>
        <v>72.19251336898395</v>
      </c>
    </row>
    <row r="490" spans="1:4" ht="16.5" customHeight="1">
      <c r="A490" s="148" t="s">
        <v>387</v>
      </c>
      <c r="B490" s="153">
        <v>179</v>
      </c>
      <c r="C490" s="153">
        <v>166</v>
      </c>
      <c r="D490" s="154">
        <f t="shared" si="7"/>
        <v>92.73743016759776</v>
      </c>
    </row>
    <row r="491" spans="1:4" ht="16.5" customHeight="1">
      <c r="A491" s="148" t="s">
        <v>415</v>
      </c>
      <c r="B491" s="153">
        <v>0</v>
      </c>
      <c r="C491" s="153">
        <v>10</v>
      </c>
      <c r="D491" s="154" t="e">
        <f t="shared" si="7"/>
        <v>#DIV/0!</v>
      </c>
    </row>
    <row r="492" spans="1:4" ht="16.5" customHeight="1">
      <c r="A492" s="148" t="s">
        <v>416</v>
      </c>
      <c r="B492" s="153">
        <v>0</v>
      </c>
      <c r="C492" s="153">
        <v>0</v>
      </c>
      <c r="D492" s="154" t="e">
        <f t="shared" si="7"/>
        <v>#DIV/0!</v>
      </c>
    </row>
    <row r="493" spans="1:4" ht="16.5" customHeight="1">
      <c r="A493" s="148" t="s">
        <v>417</v>
      </c>
      <c r="B493" s="153">
        <v>0</v>
      </c>
      <c r="C493" s="153">
        <v>5</v>
      </c>
      <c r="D493" s="154" t="e">
        <f t="shared" si="7"/>
        <v>#DIV/0!</v>
      </c>
    </row>
    <row r="494" spans="1:4" ht="16.5" customHeight="1">
      <c r="A494" s="148" t="s">
        <v>418</v>
      </c>
      <c r="B494" s="153">
        <v>170</v>
      </c>
      <c r="C494" s="153">
        <v>58</v>
      </c>
      <c r="D494" s="154">
        <f t="shared" si="7"/>
        <v>34.11764705882353</v>
      </c>
    </row>
    <row r="495" spans="1:4" ht="16.5" customHeight="1">
      <c r="A495" s="148" t="s">
        <v>419</v>
      </c>
      <c r="B495" s="153">
        <v>25</v>
      </c>
      <c r="C495" s="153">
        <v>31</v>
      </c>
      <c r="D495" s="154">
        <f t="shared" si="7"/>
        <v>124</v>
      </c>
    </row>
    <row r="496" spans="1:4" ht="16.5" customHeight="1">
      <c r="A496" s="148" t="s">
        <v>420</v>
      </c>
      <c r="B496" s="153">
        <v>0</v>
      </c>
      <c r="C496" s="153">
        <v>0</v>
      </c>
      <c r="D496" s="154" t="e">
        <f t="shared" si="7"/>
        <v>#DIV/0!</v>
      </c>
    </row>
    <row r="497" spans="1:4" ht="16.5" customHeight="1">
      <c r="A497" s="148" t="s">
        <v>421</v>
      </c>
      <c r="B497" s="153">
        <v>0</v>
      </c>
      <c r="C497" s="153">
        <v>0</v>
      </c>
      <c r="D497" s="154" t="e">
        <f t="shared" si="7"/>
        <v>#DIV/0!</v>
      </c>
    </row>
    <row r="498" spans="1:4" ht="16.5" customHeight="1">
      <c r="A498" s="148" t="s">
        <v>422</v>
      </c>
      <c r="B498" s="153">
        <v>0</v>
      </c>
      <c r="C498" s="153">
        <v>0</v>
      </c>
      <c r="D498" s="154" t="e">
        <f t="shared" si="7"/>
        <v>#DIV/0!</v>
      </c>
    </row>
    <row r="499" spans="1:4" ht="16.5" customHeight="1">
      <c r="A499" s="148" t="s">
        <v>423</v>
      </c>
      <c r="B499" s="153">
        <v>0</v>
      </c>
      <c r="C499" s="153">
        <v>0</v>
      </c>
      <c r="D499" s="154" t="e">
        <f t="shared" si="7"/>
        <v>#DIV/0!</v>
      </c>
    </row>
    <row r="500" spans="1:4" ht="16.5" customHeight="1">
      <c r="A500" s="148" t="s">
        <v>424</v>
      </c>
      <c r="B500" s="153">
        <v>0</v>
      </c>
      <c r="C500" s="153">
        <v>101</v>
      </c>
      <c r="D500" s="154" t="e">
        <f t="shared" si="7"/>
        <v>#DIV/0!</v>
      </c>
    </row>
    <row r="501" spans="1:4" ht="16.5" customHeight="1">
      <c r="A501" s="148" t="s">
        <v>425</v>
      </c>
      <c r="B501" s="153">
        <v>0</v>
      </c>
      <c r="C501" s="153">
        <v>100</v>
      </c>
      <c r="D501" s="154" t="e">
        <f t="shared" si="7"/>
        <v>#DIV/0!</v>
      </c>
    </row>
    <row r="502" spans="1:4" ht="16.5" customHeight="1">
      <c r="A502" s="148" t="s">
        <v>426</v>
      </c>
      <c r="B502" s="153">
        <v>0</v>
      </c>
      <c r="C502" s="153">
        <v>1</v>
      </c>
      <c r="D502" s="154" t="e">
        <f t="shared" si="7"/>
        <v>#DIV/0!</v>
      </c>
    </row>
    <row r="503" spans="1:4" ht="16.5" customHeight="1">
      <c r="A503" s="148" t="s">
        <v>427</v>
      </c>
      <c r="B503" s="153">
        <v>468</v>
      </c>
      <c r="C503" s="153">
        <v>1390</v>
      </c>
      <c r="D503" s="154">
        <f t="shared" si="7"/>
        <v>297.008547008547</v>
      </c>
    </row>
    <row r="504" spans="1:4" ht="16.5" customHeight="1">
      <c r="A504" s="148" t="s">
        <v>428</v>
      </c>
      <c r="B504" s="153">
        <v>5</v>
      </c>
      <c r="C504" s="153">
        <v>5</v>
      </c>
      <c r="D504" s="154">
        <f t="shared" si="7"/>
        <v>100</v>
      </c>
    </row>
    <row r="505" spans="1:4" ht="16.5" customHeight="1">
      <c r="A505" s="148" t="s">
        <v>429</v>
      </c>
      <c r="B505" s="153">
        <v>0</v>
      </c>
      <c r="C505" s="153">
        <v>0</v>
      </c>
      <c r="D505" s="154" t="e">
        <f t="shared" si="7"/>
        <v>#DIV/0!</v>
      </c>
    </row>
    <row r="506" spans="1:4" ht="16.5" customHeight="1">
      <c r="A506" s="148" t="s">
        <v>430</v>
      </c>
      <c r="B506" s="153">
        <v>0</v>
      </c>
      <c r="C506" s="153">
        <v>0</v>
      </c>
      <c r="D506" s="154" t="e">
        <f t="shared" si="7"/>
        <v>#DIV/0!</v>
      </c>
    </row>
    <row r="507" spans="1:4" ht="16.5" customHeight="1">
      <c r="A507" s="148" t="s">
        <v>431</v>
      </c>
      <c r="B507" s="153">
        <v>463</v>
      </c>
      <c r="C507" s="153">
        <v>1385</v>
      </c>
      <c r="D507" s="154">
        <f t="shared" si="7"/>
        <v>299.13606911447084</v>
      </c>
    </row>
    <row r="508" spans="1:4" ht="16.5" customHeight="1">
      <c r="A508" s="148" t="s">
        <v>432</v>
      </c>
      <c r="B508" s="153">
        <v>14631</v>
      </c>
      <c r="C508" s="153">
        <f>C509+C525+C533+C544+C560+C553</f>
        <v>14386</v>
      </c>
      <c r="D508" s="154">
        <f t="shared" si="7"/>
        <v>98.325473310095</v>
      </c>
    </row>
    <row r="509" spans="1:4" ht="16.5" customHeight="1">
      <c r="A509" s="148" t="s">
        <v>433</v>
      </c>
      <c r="B509" s="153">
        <v>7870</v>
      </c>
      <c r="C509" s="153">
        <v>7521</v>
      </c>
      <c r="D509" s="154">
        <f t="shared" si="7"/>
        <v>95.56543837357052</v>
      </c>
    </row>
    <row r="510" spans="1:4" ht="16.5" customHeight="1">
      <c r="A510" s="148" t="s">
        <v>93</v>
      </c>
      <c r="B510" s="153">
        <v>1397</v>
      </c>
      <c r="C510" s="153">
        <v>1274</v>
      </c>
      <c r="D510" s="154">
        <f t="shared" si="7"/>
        <v>91.19541875447388</v>
      </c>
    </row>
    <row r="511" spans="1:4" ht="16.5" customHeight="1">
      <c r="A511" s="148" t="s">
        <v>94</v>
      </c>
      <c r="B511" s="153">
        <v>110</v>
      </c>
      <c r="C511" s="153">
        <v>63</v>
      </c>
      <c r="D511" s="154">
        <f t="shared" si="7"/>
        <v>57.27272727272727</v>
      </c>
    </row>
    <row r="512" spans="1:4" ht="16.5" customHeight="1">
      <c r="A512" s="148" t="s">
        <v>95</v>
      </c>
      <c r="B512" s="153">
        <v>5</v>
      </c>
      <c r="C512" s="153">
        <v>0</v>
      </c>
      <c r="D512" s="154">
        <f t="shared" si="7"/>
        <v>0</v>
      </c>
    </row>
    <row r="513" spans="1:4" ht="16.5" customHeight="1">
      <c r="A513" s="148" t="s">
        <v>434</v>
      </c>
      <c r="B513" s="153">
        <v>598</v>
      </c>
      <c r="C513" s="153">
        <v>1186</v>
      </c>
      <c r="D513" s="154">
        <f t="shared" si="7"/>
        <v>198.3277591973244</v>
      </c>
    </row>
    <row r="514" spans="1:4" ht="16.5" customHeight="1">
      <c r="A514" s="148" t="s">
        <v>435</v>
      </c>
      <c r="B514" s="153">
        <v>325</v>
      </c>
      <c r="C514" s="153">
        <v>295</v>
      </c>
      <c r="D514" s="154">
        <f t="shared" si="7"/>
        <v>90.76923076923077</v>
      </c>
    </row>
    <row r="515" spans="1:4" ht="16.5" customHeight="1">
      <c r="A515" s="148" t="s">
        <v>436</v>
      </c>
      <c r="B515" s="153">
        <v>87</v>
      </c>
      <c r="C515" s="153">
        <v>284</v>
      </c>
      <c r="D515" s="154">
        <f t="shared" si="7"/>
        <v>326.4367816091954</v>
      </c>
    </row>
    <row r="516" spans="1:4" ht="16.5" customHeight="1">
      <c r="A516" s="148" t="s">
        <v>437</v>
      </c>
      <c r="B516" s="153">
        <v>758</v>
      </c>
      <c r="C516" s="153">
        <v>640</v>
      </c>
      <c r="D516" s="154">
        <f t="shared" si="7"/>
        <v>84.43271767810026</v>
      </c>
    </row>
    <row r="517" spans="1:4" ht="16.5" customHeight="1">
      <c r="A517" s="148" t="s">
        <v>438</v>
      </c>
      <c r="B517" s="153">
        <v>212</v>
      </c>
      <c r="C517" s="153">
        <v>149</v>
      </c>
      <c r="D517" s="154">
        <f t="shared" si="7"/>
        <v>70.28301886792453</v>
      </c>
    </row>
    <row r="518" spans="1:4" ht="16.5" customHeight="1">
      <c r="A518" s="148" t="s">
        <v>439</v>
      </c>
      <c r="B518" s="153">
        <v>187</v>
      </c>
      <c r="C518" s="153">
        <v>300</v>
      </c>
      <c r="D518" s="154">
        <f aca="true" t="shared" si="8" ref="D518:D581">C518/B518*100</f>
        <v>160.42780748663102</v>
      </c>
    </row>
    <row r="519" spans="1:4" ht="16.5" customHeight="1">
      <c r="A519" s="148" t="s">
        <v>440</v>
      </c>
      <c r="B519" s="153">
        <v>0</v>
      </c>
      <c r="C519" s="153">
        <v>95</v>
      </c>
      <c r="D519" s="154" t="e">
        <f t="shared" si="8"/>
        <v>#DIV/0!</v>
      </c>
    </row>
    <row r="520" spans="1:4" ht="16.5" customHeight="1">
      <c r="A520" s="148" t="s">
        <v>441</v>
      </c>
      <c r="B520" s="153">
        <v>376</v>
      </c>
      <c r="C520" s="153">
        <v>279</v>
      </c>
      <c r="D520" s="154">
        <f t="shared" si="8"/>
        <v>74.20212765957447</v>
      </c>
    </row>
    <row r="521" spans="1:4" ht="16.5" customHeight="1">
      <c r="A521" s="148" t="s">
        <v>442</v>
      </c>
      <c r="B521" s="153">
        <v>9</v>
      </c>
      <c r="C521" s="153">
        <v>40</v>
      </c>
      <c r="D521" s="154">
        <f t="shared" si="8"/>
        <v>444.44444444444446</v>
      </c>
    </row>
    <row r="522" spans="1:4" ht="16.5" customHeight="1">
      <c r="A522" s="148" t="s">
        <v>443</v>
      </c>
      <c r="B522" s="153">
        <v>0</v>
      </c>
      <c r="C522" s="153">
        <v>158</v>
      </c>
      <c r="D522" s="154" t="e">
        <f t="shared" si="8"/>
        <v>#DIV/0!</v>
      </c>
    </row>
    <row r="523" spans="1:4" ht="16.5" customHeight="1">
      <c r="A523" s="148" t="s">
        <v>444</v>
      </c>
      <c r="B523" s="153">
        <v>0</v>
      </c>
      <c r="C523" s="153"/>
      <c r="D523" s="154" t="e">
        <f t="shared" si="8"/>
        <v>#DIV/0!</v>
      </c>
    </row>
    <row r="524" spans="1:4" ht="16.5" customHeight="1">
      <c r="A524" s="148" t="s">
        <v>445</v>
      </c>
      <c r="B524" s="153">
        <v>3806</v>
      </c>
      <c r="C524" s="153">
        <v>2758</v>
      </c>
      <c r="D524" s="154">
        <f t="shared" si="8"/>
        <v>72.46452968996321</v>
      </c>
    </row>
    <row r="525" spans="1:4" ht="16.5" customHeight="1">
      <c r="A525" s="148" t="s">
        <v>446</v>
      </c>
      <c r="B525" s="153">
        <v>550</v>
      </c>
      <c r="C525" s="153">
        <v>604</v>
      </c>
      <c r="D525" s="154">
        <f t="shared" si="8"/>
        <v>109.81818181818181</v>
      </c>
    </row>
    <row r="526" spans="1:4" ht="16.5" customHeight="1">
      <c r="A526" s="148" t="s">
        <v>93</v>
      </c>
      <c r="B526" s="153">
        <v>81</v>
      </c>
      <c r="C526" s="153">
        <v>101</v>
      </c>
      <c r="D526" s="154">
        <f t="shared" si="8"/>
        <v>124.69135802469135</v>
      </c>
    </row>
    <row r="527" spans="1:4" ht="16.5" customHeight="1">
      <c r="A527" s="148" t="s">
        <v>94</v>
      </c>
      <c r="B527" s="153">
        <v>3</v>
      </c>
      <c r="C527" s="153">
        <v>8</v>
      </c>
      <c r="D527" s="154">
        <f t="shared" si="8"/>
        <v>266.66666666666663</v>
      </c>
    </row>
    <row r="528" spans="1:4" ht="16.5" customHeight="1">
      <c r="A528" s="148" t="s">
        <v>95</v>
      </c>
      <c r="B528" s="153">
        <v>0</v>
      </c>
      <c r="C528" s="153">
        <v>0</v>
      </c>
      <c r="D528" s="154" t="e">
        <f t="shared" si="8"/>
        <v>#DIV/0!</v>
      </c>
    </row>
    <row r="529" spans="1:4" ht="16.5" customHeight="1">
      <c r="A529" s="148" t="s">
        <v>447</v>
      </c>
      <c r="B529" s="153">
        <v>51</v>
      </c>
      <c r="C529" s="153">
        <v>33</v>
      </c>
      <c r="D529" s="154">
        <f t="shared" si="8"/>
        <v>64.70588235294117</v>
      </c>
    </row>
    <row r="530" spans="1:4" ht="16.5" customHeight="1">
      <c r="A530" s="148" t="s">
        <v>448</v>
      </c>
      <c r="B530" s="153">
        <v>360</v>
      </c>
      <c r="C530" s="153">
        <v>309</v>
      </c>
      <c r="D530" s="154">
        <f t="shared" si="8"/>
        <v>85.83333333333333</v>
      </c>
    </row>
    <row r="531" spans="1:4" ht="16.5" customHeight="1">
      <c r="A531" s="148" t="s">
        <v>449</v>
      </c>
      <c r="B531" s="153">
        <v>3</v>
      </c>
      <c r="C531" s="153">
        <v>8</v>
      </c>
      <c r="D531" s="154">
        <f t="shared" si="8"/>
        <v>266.66666666666663</v>
      </c>
    </row>
    <row r="532" spans="1:4" ht="16.5" customHeight="1">
      <c r="A532" s="148" t="s">
        <v>450</v>
      </c>
      <c r="B532" s="153">
        <v>52</v>
      </c>
      <c r="C532" s="153">
        <v>145</v>
      </c>
      <c r="D532" s="154">
        <f t="shared" si="8"/>
        <v>278.8461538461538</v>
      </c>
    </row>
    <row r="533" spans="1:4" ht="16.5" customHeight="1">
      <c r="A533" s="148" t="s">
        <v>451</v>
      </c>
      <c r="B533" s="153">
        <v>950</v>
      </c>
      <c r="C533" s="153">
        <v>729</v>
      </c>
      <c r="D533" s="154">
        <f t="shared" si="8"/>
        <v>76.73684210526316</v>
      </c>
    </row>
    <row r="534" spans="1:4" ht="16.5" customHeight="1">
      <c r="A534" s="148" t="s">
        <v>93</v>
      </c>
      <c r="B534" s="153">
        <v>0</v>
      </c>
      <c r="C534" s="153">
        <v>0</v>
      </c>
      <c r="D534" s="154" t="e">
        <f t="shared" si="8"/>
        <v>#DIV/0!</v>
      </c>
    </row>
    <row r="535" spans="1:4" ht="16.5" customHeight="1">
      <c r="A535" s="148" t="s">
        <v>94</v>
      </c>
      <c r="B535" s="153">
        <v>0</v>
      </c>
      <c r="C535" s="153">
        <v>0</v>
      </c>
      <c r="D535" s="154" t="e">
        <f t="shared" si="8"/>
        <v>#DIV/0!</v>
      </c>
    </row>
    <row r="536" spans="1:4" ht="16.5" customHeight="1">
      <c r="A536" s="148" t="s">
        <v>95</v>
      </c>
      <c r="B536" s="153">
        <v>0</v>
      </c>
      <c r="C536" s="153">
        <v>0</v>
      </c>
      <c r="D536" s="154" t="e">
        <f t="shared" si="8"/>
        <v>#DIV/0!</v>
      </c>
    </row>
    <row r="537" spans="1:4" ht="16.5" customHeight="1">
      <c r="A537" s="148" t="s">
        <v>452</v>
      </c>
      <c r="B537" s="153">
        <v>0</v>
      </c>
      <c r="C537" s="153">
        <v>0</v>
      </c>
      <c r="D537" s="154" t="e">
        <f t="shared" si="8"/>
        <v>#DIV/0!</v>
      </c>
    </row>
    <row r="538" spans="1:4" ht="16.5" customHeight="1">
      <c r="A538" s="148" t="s">
        <v>453</v>
      </c>
      <c r="B538" s="153">
        <v>14</v>
      </c>
      <c r="C538" s="153">
        <v>0</v>
      </c>
      <c r="D538" s="154">
        <f t="shared" si="8"/>
        <v>0</v>
      </c>
    </row>
    <row r="539" spans="1:4" ht="16.5" customHeight="1">
      <c r="A539" s="148" t="s">
        <v>454</v>
      </c>
      <c r="B539" s="153">
        <v>0</v>
      </c>
      <c r="C539" s="153">
        <v>1</v>
      </c>
      <c r="D539" s="154" t="e">
        <f t="shared" si="8"/>
        <v>#DIV/0!</v>
      </c>
    </row>
    <row r="540" spans="1:4" ht="16.5" customHeight="1">
      <c r="A540" s="148" t="s">
        <v>455</v>
      </c>
      <c r="B540" s="153">
        <v>114</v>
      </c>
      <c r="C540" s="153">
        <v>68</v>
      </c>
      <c r="D540" s="154">
        <f t="shared" si="8"/>
        <v>59.64912280701754</v>
      </c>
    </row>
    <row r="541" spans="1:4" ht="16.5" customHeight="1">
      <c r="A541" s="148" t="s">
        <v>456</v>
      </c>
      <c r="B541" s="153">
        <v>216</v>
      </c>
      <c r="C541" s="153">
        <v>78</v>
      </c>
      <c r="D541" s="154">
        <f t="shared" si="8"/>
        <v>36.11111111111111</v>
      </c>
    </row>
    <row r="542" spans="1:4" ht="16.5" customHeight="1">
      <c r="A542" s="148" t="s">
        <v>457</v>
      </c>
      <c r="B542" s="153">
        <v>0</v>
      </c>
      <c r="C542" s="153">
        <v>0</v>
      </c>
      <c r="D542" s="154" t="e">
        <f t="shared" si="8"/>
        <v>#DIV/0!</v>
      </c>
    </row>
    <row r="543" spans="1:4" ht="16.5" customHeight="1">
      <c r="A543" s="148" t="s">
        <v>458</v>
      </c>
      <c r="B543" s="153">
        <v>606</v>
      </c>
      <c r="C543" s="153">
        <v>582</v>
      </c>
      <c r="D543" s="154">
        <f t="shared" si="8"/>
        <v>96.03960396039604</v>
      </c>
    </row>
    <row r="544" spans="1:4" ht="16.5" customHeight="1">
      <c r="A544" s="148" t="s">
        <v>459</v>
      </c>
      <c r="B544" s="153">
        <v>416</v>
      </c>
      <c r="C544" s="153">
        <v>510</v>
      </c>
      <c r="D544" s="154">
        <f t="shared" si="8"/>
        <v>122.59615384615385</v>
      </c>
    </row>
    <row r="545" spans="1:4" ht="16.5" customHeight="1">
      <c r="A545" s="148" t="s">
        <v>93</v>
      </c>
      <c r="B545" s="153">
        <v>88</v>
      </c>
      <c r="C545" s="153">
        <v>375</v>
      </c>
      <c r="D545" s="154">
        <f t="shared" si="8"/>
        <v>426.1363636363637</v>
      </c>
    </row>
    <row r="546" spans="1:4" ht="16.5" customHeight="1">
      <c r="A546" s="148" t="s">
        <v>94</v>
      </c>
      <c r="B546" s="153">
        <v>0</v>
      </c>
      <c r="C546" s="153">
        <v>0</v>
      </c>
      <c r="D546" s="154" t="e">
        <f t="shared" si="8"/>
        <v>#DIV/0!</v>
      </c>
    </row>
    <row r="547" spans="1:4" ht="16.5" customHeight="1">
      <c r="A547" s="148" t="s">
        <v>95</v>
      </c>
      <c r="B547" s="153">
        <v>0</v>
      </c>
      <c r="C547" s="153">
        <v>0</v>
      </c>
      <c r="D547" s="154" t="e">
        <f t="shared" si="8"/>
        <v>#DIV/0!</v>
      </c>
    </row>
    <row r="548" spans="1:4" ht="16.5" customHeight="1">
      <c r="A548" s="148" t="s">
        <v>460</v>
      </c>
      <c r="B548" s="153">
        <v>75</v>
      </c>
      <c r="C548" s="153"/>
      <c r="D548" s="154">
        <f t="shared" si="8"/>
        <v>0</v>
      </c>
    </row>
    <row r="549" spans="1:4" ht="16.5" customHeight="1">
      <c r="A549" s="148" t="s">
        <v>461</v>
      </c>
      <c r="B549" s="153">
        <v>15</v>
      </c>
      <c r="C549" s="153"/>
      <c r="D549" s="154">
        <f t="shared" si="8"/>
        <v>0</v>
      </c>
    </row>
    <row r="550" spans="1:4" ht="16.5" customHeight="1">
      <c r="A550" s="148" t="s">
        <v>462</v>
      </c>
      <c r="B550" s="153">
        <v>0</v>
      </c>
      <c r="C550" s="153"/>
      <c r="D550" s="154" t="e">
        <f t="shared" si="8"/>
        <v>#DIV/0!</v>
      </c>
    </row>
    <row r="551" spans="1:4" ht="16.5" customHeight="1">
      <c r="A551" s="148" t="s">
        <v>463</v>
      </c>
      <c r="B551" s="153">
        <v>120</v>
      </c>
      <c r="C551" s="153">
        <v>80</v>
      </c>
      <c r="D551" s="154">
        <f t="shared" si="8"/>
        <v>66.66666666666666</v>
      </c>
    </row>
    <row r="552" spans="1:4" ht="16.5" customHeight="1">
      <c r="A552" s="148" t="s">
        <v>464</v>
      </c>
      <c r="B552" s="153">
        <v>118</v>
      </c>
      <c r="C552" s="153">
        <v>55</v>
      </c>
      <c r="D552" s="154">
        <f t="shared" si="8"/>
        <v>46.61016949152542</v>
      </c>
    </row>
    <row r="553" spans="1:4" ht="16.5" customHeight="1">
      <c r="A553" s="148" t="s">
        <v>465</v>
      </c>
      <c r="B553" s="153">
        <v>2084</v>
      </c>
      <c r="C553" s="153">
        <v>1122</v>
      </c>
      <c r="D553" s="154">
        <f t="shared" si="8"/>
        <v>53.83877159309021</v>
      </c>
    </row>
    <row r="554" spans="1:4" ht="16.5" customHeight="1">
      <c r="A554" s="148" t="s">
        <v>93</v>
      </c>
      <c r="B554" s="153">
        <v>291</v>
      </c>
      <c r="C554" s="153">
        <v>557</v>
      </c>
      <c r="D554" s="154">
        <f t="shared" si="8"/>
        <v>191.4089347079038</v>
      </c>
    </row>
    <row r="555" spans="1:4" ht="16.5" customHeight="1">
      <c r="A555" s="148" t="s">
        <v>94</v>
      </c>
      <c r="B555" s="153">
        <v>40</v>
      </c>
      <c r="C555" s="153"/>
      <c r="D555" s="154">
        <f t="shared" si="8"/>
        <v>0</v>
      </c>
    </row>
    <row r="556" spans="1:4" ht="16.5" customHeight="1">
      <c r="A556" s="148" t="s">
        <v>95</v>
      </c>
      <c r="B556" s="153">
        <v>0</v>
      </c>
      <c r="C556" s="153"/>
      <c r="D556" s="154" t="e">
        <f t="shared" si="8"/>
        <v>#DIV/0!</v>
      </c>
    </row>
    <row r="557" spans="1:4" ht="16.5" customHeight="1">
      <c r="A557" s="148" t="s">
        <v>466</v>
      </c>
      <c r="B557" s="153">
        <v>20</v>
      </c>
      <c r="C557" s="153">
        <v>206</v>
      </c>
      <c r="D557" s="154">
        <f t="shared" si="8"/>
        <v>1030</v>
      </c>
    </row>
    <row r="558" spans="1:4" ht="16.5" customHeight="1">
      <c r="A558" s="148" t="s">
        <v>467</v>
      </c>
      <c r="B558" s="153">
        <v>532</v>
      </c>
      <c r="C558" s="153">
        <v>359</v>
      </c>
      <c r="D558" s="154">
        <f t="shared" si="8"/>
        <v>67.4812030075188</v>
      </c>
    </row>
    <row r="559" spans="1:4" ht="16.5" customHeight="1">
      <c r="A559" s="148" t="s">
        <v>468</v>
      </c>
      <c r="B559" s="153">
        <v>1201</v>
      </c>
      <c r="C559" s="153"/>
      <c r="D559" s="154">
        <f t="shared" si="8"/>
        <v>0</v>
      </c>
    </row>
    <row r="560" spans="1:4" ht="16.5" customHeight="1">
      <c r="A560" s="148" t="s">
        <v>469</v>
      </c>
      <c r="B560" s="153">
        <v>2761</v>
      </c>
      <c r="C560" s="153">
        <v>3900</v>
      </c>
      <c r="D560" s="154">
        <f t="shared" si="8"/>
        <v>141.25316914161536</v>
      </c>
    </row>
    <row r="561" spans="1:4" ht="16.5" customHeight="1">
      <c r="A561" s="148" t="s">
        <v>470</v>
      </c>
      <c r="B561" s="153">
        <v>0</v>
      </c>
      <c r="C561" s="153">
        <v>30</v>
      </c>
      <c r="D561" s="154" t="e">
        <f t="shared" si="8"/>
        <v>#DIV/0!</v>
      </c>
    </row>
    <row r="562" spans="1:4" ht="16.5" customHeight="1">
      <c r="A562" s="148" t="s">
        <v>471</v>
      </c>
      <c r="B562" s="153">
        <v>100</v>
      </c>
      <c r="C562" s="153">
        <v>200</v>
      </c>
      <c r="D562" s="154">
        <f t="shared" si="8"/>
        <v>200</v>
      </c>
    </row>
    <row r="563" spans="1:4" ht="16.5" customHeight="1">
      <c r="A563" s="148" t="s">
        <v>472</v>
      </c>
      <c r="B563" s="153">
        <v>2661</v>
      </c>
      <c r="C563" s="153">
        <v>3670</v>
      </c>
      <c r="D563" s="154">
        <f t="shared" si="8"/>
        <v>137.91807591131152</v>
      </c>
    </row>
    <row r="564" spans="1:4" ht="16.5" customHeight="1">
      <c r="A564" s="148" t="s">
        <v>473</v>
      </c>
      <c r="B564" s="153">
        <v>186330</v>
      </c>
      <c r="C564" s="149">
        <f>C565+C579+C587+C596+C600+C610+C618+C625+C632+C641+C646+C649+C652+C655+C658+C661+C665+C678</f>
        <v>230834</v>
      </c>
      <c r="D564" s="154">
        <f t="shared" si="8"/>
        <v>123.88450598400686</v>
      </c>
    </row>
    <row r="565" spans="1:4" ht="16.5" customHeight="1">
      <c r="A565" s="148" t="s">
        <v>474</v>
      </c>
      <c r="B565" s="153">
        <v>5069</v>
      </c>
      <c r="C565" s="149">
        <v>6622</v>
      </c>
      <c r="D565" s="154">
        <f t="shared" si="8"/>
        <v>130.6372065496153</v>
      </c>
    </row>
    <row r="566" spans="1:4" ht="16.5" customHeight="1">
      <c r="A566" s="148" t="s">
        <v>93</v>
      </c>
      <c r="B566" s="153">
        <v>1348</v>
      </c>
      <c r="C566" s="153">
        <v>1326</v>
      </c>
      <c r="D566" s="154">
        <f t="shared" si="8"/>
        <v>98.3679525222552</v>
      </c>
    </row>
    <row r="567" spans="1:4" ht="16.5" customHeight="1">
      <c r="A567" s="148" t="s">
        <v>94</v>
      </c>
      <c r="B567" s="153">
        <v>289</v>
      </c>
      <c r="C567" s="153">
        <v>0</v>
      </c>
      <c r="D567" s="154">
        <f t="shared" si="8"/>
        <v>0</v>
      </c>
    </row>
    <row r="568" spans="1:4" ht="16.5" customHeight="1">
      <c r="A568" s="148" t="s">
        <v>95</v>
      </c>
      <c r="B568" s="153">
        <v>0</v>
      </c>
      <c r="C568" s="153">
        <v>0</v>
      </c>
      <c r="D568" s="154" t="e">
        <f t="shared" si="8"/>
        <v>#DIV/0!</v>
      </c>
    </row>
    <row r="569" spans="1:4" ht="16.5" customHeight="1">
      <c r="A569" s="148" t="s">
        <v>475</v>
      </c>
      <c r="B569" s="153">
        <v>0</v>
      </c>
      <c r="C569" s="153">
        <v>0</v>
      </c>
      <c r="D569" s="154" t="e">
        <f t="shared" si="8"/>
        <v>#DIV/0!</v>
      </c>
    </row>
    <row r="570" spans="1:4" ht="16.5" customHeight="1">
      <c r="A570" s="148" t="s">
        <v>476</v>
      </c>
      <c r="B570" s="153">
        <v>234</v>
      </c>
      <c r="C570" s="153">
        <v>221</v>
      </c>
      <c r="D570" s="154">
        <f t="shared" si="8"/>
        <v>94.44444444444444</v>
      </c>
    </row>
    <row r="571" spans="1:4" ht="16.5" customHeight="1">
      <c r="A571" s="148" t="s">
        <v>477</v>
      </c>
      <c r="B571" s="153">
        <v>36</v>
      </c>
      <c r="C571" s="153">
        <v>72</v>
      </c>
      <c r="D571" s="154">
        <f t="shared" si="8"/>
        <v>200</v>
      </c>
    </row>
    <row r="572" spans="1:4" ht="16.5" customHeight="1">
      <c r="A572" s="148" t="s">
        <v>478</v>
      </c>
      <c r="B572" s="153">
        <v>0</v>
      </c>
      <c r="C572" s="153">
        <v>125</v>
      </c>
      <c r="D572" s="154" t="e">
        <f t="shared" si="8"/>
        <v>#DIV/0!</v>
      </c>
    </row>
    <row r="573" spans="1:4" ht="16.5" customHeight="1">
      <c r="A573" s="148" t="s">
        <v>134</v>
      </c>
      <c r="B573" s="153">
        <v>0</v>
      </c>
      <c r="C573" s="153">
        <v>0</v>
      </c>
      <c r="D573" s="154" t="e">
        <f t="shared" si="8"/>
        <v>#DIV/0!</v>
      </c>
    </row>
    <row r="574" spans="1:4" ht="16.5" customHeight="1">
      <c r="A574" s="148" t="s">
        <v>479</v>
      </c>
      <c r="B574" s="153">
        <v>1967</v>
      </c>
      <c r="C574" s="153">
        <v>1975</v>
      </c>
      <c r="D574" s="154">
        <f t="shared" si="8"/>
        <v>100.40671072699543</v>
      </c>
    </row>
    <row r="575" spans="1:4" ht="16.5" customHeight="1">
      <c r="A575" s="148" t="s">
        <v>480</v>
      </c>
      <c r="B575" s="153">
        <v>67</v>
      </c>
      <c r="C575" s="153">
        <v>26</v>
      </c>
      <c r="D575" s="154">
        <f t="shared" si="8"/>
        <v>38.80597014925373</v>
      </c>
    </row>
    <row r="576" spans="1:4" ht="16.5" customHeight="1">
      <c r="A576" s="148" t="s">
        <v>481</v>
      </c>
      <c r="B576" s="153">
        <v>181</v>
      </c>
      <c r="C576" s="153">
        <v>141</v>
      </c>
      <c r="D576" s="154">
        <f t="shared" si="8"/>
        <v>77.90055248618785</v>
      </c>
    </row>
    <row r="577" spans="1:4" ht="16.5" customHeight="1">
      <c r="A577" s="148" t="s">
        <v>482</v>
      </c>
      <c r="B577" s="153">
        <v>95</v>
      </c>
      <c r="C577" s="153">
        <v>101</v>
      </c>
      <c r="D577" s="154">
        <f t="shared" si="8"/>
        <v>106.3157894736842</v>
      </c>
    </row>
    <row r="578" spans="1:4" ht="16.5" customHeight="1">
      <c r="A578" s="148" t="s">
        <v>483</v>
      </c>
      <c r="B578" s="153">
        <v>852</v>
      </c>
      <c r="C578" s="153">
        <v>2635</v>
      </c>
      <c r="D578" s="154">
        <f t="shared" si="8"/>
        <v>309.2723004694835</v>
      </c>
    </row>
    <row r="579" spans="1:4" ht="16.5" customHeight="1">
      <c r="A579" s="148" t="s">
        <v>484</v>
      </c>
      <c r="B579" s="153">
        <v>1304</v>
      </c>
      <c r="C579" s="149">
        <v>2288</v>
      </c>
      <c r="D579" s="154">
        <f t="shared" si="8"/>
        <v>175.46012269938652</v>
      </c>
    </row>
    <row r="580" spans="1:4" ht="16.5" customHeight="1">
      <c r="A580" s="148" t="s">
        <v>93</v>
      </c>
      <c r="B580" s="153">
        <v>582</v>
      </c>
      <c r="C580" s="153">
        <v>598</v>
      </c>
      <c r="D580" s="154">
        <f t="shared" si="8"/>
        <v>102.74914089347078</v>
      </c>
    </row>
    <row r="581" spans="1:4" ht="16.5" customHeight="1">
      <c r="A581" s="148" t="s">
        <v>94</v>
      </c>
      <c r="B581" s="153">
        <v>337</v>
      </c>
      <c r="C581" s="153">
        <v>510</v>
      </c>
      <c r="D581" s="154">
        <f t="shared" si="8"/>
        <v>151.3353115727003</v>
      </c>
    </row>
    <row r="582" spans="1:4" ht="16.5" customHeight="1">
      <c r="A582" s="148" t="s">
        <v>95</v>
      </c>
      <c r="B582" s="153">
        <v>0</v>
      </c>
      <c r="C582" s="153">
        <v>0</v>
      </c>
      <c r="D582" s="154" t="e">
        <f aca="true" t="shared" si="9" ref="D582:D645">C582/B582*100</f>
        <v>#DIV/0!</v>
      </c>
    </row>
    <row r="583" spans="1:4" ht="16.5" customHeight="1">
      <c r="A583" s="148" t="s">
        <v>485</v>
      </c>
      <c r="B583" s="153">
        <v>0</v>
      </c>
      <c r="C583" s="153"/>
      <c r="D583" s="154" t="e">
        <f t="shared" si="9"/>
        <v>#DIV/0!</v>
      </c>
    </row>
    <row r="584" spans="1:4" ht="16.5" customHeight="1">
      <c r="A584" s="148" t="s">
        <v>486</v>
      </c>
      <c r="B584" s="153">
        <v>0</v>
      </c>
      <c r="C584" s="153">
        <v>28</v>
      </c>
      <c r="D584" s="154" t="e">
        <f t="shared" si="9"/>
        <v>#DIV/0!</v>
      </c>
    </row>
    <row r="585" spans="1:4" ht="16.5" customHeight="1">
      <c r="A585" s="148" t="s">
        <v>487</v>
      </c>
      <c r="B585" s="153">
        <v>0</v>
      </c>
      <c r="C585" s="153"/>
      <c r="D585" s="154" t="e">
        <f t="shared" si="9"/>
        <v>#DIV/0!</v>
      </c>
    </row>
    <row r="586" spans="1:4" ht="16.5" customHeight="1">
      <c r="A586" s="148" t="s">
        <v>488</v>
      </c>
      <c r="B586" s="153">
        <v>385</v>
      </c>
      <c r="C586" s="153">
        <v>1152</v>
      </c>
      <c r="D586" s="154">
        <f t="shared" si="9"/>
        <v>299.2207792207792</v>
      </c>
    </row>
    <row r="587" spans="1:4" ht="16.5" customHeight="1">
      <c r="A587" s="148" t="s">
        <v>489</v>
      </c>
      <c r="B587" s="153">
        <v>52113</v>
      </c>
      <c r="C587" s="149">
        <v>35150</v>
      </c>
      <c r="D587" s="154">
        <f t="shared" si="9"/>
        <v>67.44958071882256</v>
      </c>
    </row>
    <row r="588" spans="1:4" ht="16.5" customHeight="1">
      <c r="A588" s="148" t="s">
        <v>490</v>
      </c>
      <c r="B588" s="153">
        <v>6098</v>
      </c>
      <c r="C588" s="153">
        <v>799</v>
      </c>
      <c r="D588" s="154">
        <f t="shared" si="9"/>
        <v>13.102656608724173</v>
      </c>
    </row>
    <row r="589" spans="1:4" ht="16.5" customHeight="1">
      <c r="A589" s="148" t="s">
        <v>491</v>
      </c>
      <c r="B589" s="153">
        <v>2635</v>
      </c>
      <c r="C589" s="153">
        <v>153</v>
      </c>
      <c r="D589" s="154">
        <f t="shared" si="9"/>
        <v>5.806451612903226</v>
      </c>
    </row>
    <row r="590" spans="1:4" ht="16.5" customHeight="1">
      <c r="A590" s="148" t="s">
        <v>492</v>
      </c>
      <c r="B590" s="153">
        <v>14</v>
      </c>
      <c r="C590" s="153">
        <v>0</v>
      </c>
      <c r="D590" s="154">
        <f t="shared" si="9"/>
        <v>0</v>
      </c>
    </row>
    <row r="591" spans="1:4" ht="16.5" customHeight="1">
      <c r="A591" s="148" t="s">
        <v>493</v>
      </c>
      <c r="B591" s="153">
        <v>0</v>
      </c>
      <c r="C591" s="153">
        <v>0</v>
      </c>
      <c r="D591" s="154" t="e">
        <f t="shared" si="9"/>
        <v>#DIV/0!</v>
      </c>
    </row>
    <row r="592" spans="1:4" ht="16.5" customHeight="1">
      <c r="A592" s="148" t="s">
        <v>494</v>
      </c>
      <c r="B592" s="153">
        <v>13589</v>
      </c>
      <c r="C592" s="153">
        <v>13276</v>
      </c>
      <c r="D592" s="154">
        <f t="shared" si="9"/>
        <v>97.69666642137022</v>
      </c>
    </row>
    <row r="593" spans="1:4" ht="16.5" customHeight="1">
      <c r="A593" s="148" t="s">
        <v>495</v>
      </c>
      <c r="B593" s="153">
        <v>0</v>
      </c>
      <c r="C593" s="153">
        <v>0</v>
      </c>
      <c r="D593" s="154" t="e">
        <f t="shared" si="9"/>
        <v>#DIV/0!</v>
      </c>
    </row>
    <row r="594" spans="1:4" ht="16.5" customHeight="1">
      <c r="A594" s="148" t="s">
        <v>496</v>
      </c>
      <c r="B594" s="153">
        <v>29747</v>
      </c>
      <c r="C594" s="153">
        <v>18000</v>
      </c>
      <c r="D594" s="154">
        <f t="shared" si="9"/>
        <v>60.51030356002286</v>
      </c>
    </row>
    <row r="595" spans="1:4" ht="16.5" customHeight="1">
      <c r="A595" s="148" t="s">
        <v>497</v>
      </c>
      <c r="B595" s="153">
        <v>30</v>
      </c>
      <c r="C595" s="153">
        <v>2922</v>
      </c>
      <c r="D595" s="154">
        <f t="shared" si="9"/>
        <v>9740</v>
      </c>
    </row>
    <row r="596" spans="1:4" ht="16.5" customHeight="1">
      <c r="A596" s="148" t="s">
        <v>498</v>
      </c>
      <c r="B596" s="153">
        <v>585</v>
      </c>
      <c r="C596" s="149">
        <v>0</v>
      </c>
      <c r="D596" s="154">
        <f t="shared" si="9"/>
        <v>0</v>
      </c>
    </row>
    <row r="597" spans="1:4" ht="16.5" customHeight="1">
      <c r="A597" s="148" t="s">
        <v>499</v>
      </c>
      <c r="B597" s="153">
        <v>0</v>
      </c>
      <c r="C597" s="155">
        <v>0</v>
      </c>
      <c r="D597" s="154" t="e">
        <f t="shared" si="9"/>
        <v>#DIV/0!</v>
      </c>
    </row>
    <row r="598" spans="1:4" ht="16.5" customHeight="1">
      <c r="A598" s="148" t="s">
        <v>500</v>
      </c>
      <c r="B598" s="153">
        <v>0</v>
      </c>
      <c r="C598" s="155">
        <v>0</v>
      </c>
      <c r="D598" s="154" t="e">
        <f t="shared" si="9"/>
        <v>#DIV/0!</v>
      </c>
    </row>
    <row r="599" spans="1:4" ht="16.5" customHeight="1">
      <c r="A599" s="148" t="s">
        <v>501</v>
      </c>
      <c r="B599" s="153">
        <v>585</v>
      </c>
      <c r="C599" s="153">
        <v>0</v>
      </c>
      <c r="D599" s="154">
        <f t="shared" si="9"/>
        <v>0</v>
      </c>
    </row>
    <row r="600" spans="1:4" ht="16.5" customHeight="1">
      <c r="A600" s="148" t="s">
        <v>502</v>
      </c>
      <c r="B600" s="153">
        <v>6942</v>
      </c>
      <c r="C600" s="149">
        <v>6723</v>
      </c>
      <c r="D600" s="154">
        <f t="shared" si="9"/>
        <v>96.84528954191876</v>
      </c>
    </row>
    <row r="601" spans="1:4" ht="16.5" customHeight="1">
      <c r="A601" s="148" t="s">
        <v>503</v>
      </c>
      <c r="B601" s="153">
        <v>36</v>
      </c>
      <c r="C601" s="153">
        <v>8</v>
      </c>
      <c r="D601" s="154">
        <f t="shared" si="9"/>
        <v>22.22222222222222</v>
      </c>
    </row>
    <row r="602" spans="1:4" ht="16.5" customHeight="1">
      <c r="A602" s="148" t="s">
        <v>504</v>
      </c>
      <c r="B602" s="153">
        <v>59</v>
      </c>
      <c r="C602" s="153">
        <v>0</v>
      </c>
      <c r="D602" s="154">
        <f t="shared" si="9"/>
        <v>0</v>
      </c>
    </row>
    <row r="603" spans="1:4" ht="16.5" customHeight="1">
      <c r="A603" s="148" t="s">
        <v>505</v>
      </c>
      <c r="B603" s="153">
        <v>0</v>
      </c>
      <c r="C603" s="153">
        <v>0</v>
      </c>
      <c r="D603" s="154" t="e">
        <f t="shared" si="9"/>
        <v>#DIV/0!</v>
      </c>
    </row>
    <row r="604" spans="1:4" ht="16.5" customHeight="1">
      <c r="A604" s="148" t="s">
        <v>506</v>
      </c>
      <c r="B604" s="153">
        <v>0</v>
      </c>
      <c r="C604" s="155">
        <v>0</v>
      </c>
      <c r="D604" s="154" t="e">
        <f t="shared" si="9"/>
        <v>#DIV/0!</v>
      </c>
    </row>
    <row r="605" spans="1:4" ht="16.5" customHeight="1">
      <c r="A605" s="148" t="s">
        <v>507</v>
      </c>
      <c r="B605" s="153">
        <v>0</v>
      </c>
      <c r="C605" s="155">
        <v>0</v>
      </c>
      <c r="D605" s="154" t="e">
        <f t="shared" si="9"/>
        <v>#DIV/0!</v>
      </c>
    </row>
    <row r="606" spans="1:4" ht="16.5" customHeight="1">
      <c r="A606" s="148" t="s">
        <v>508</v>
      </c>
      <c r="B606" s="153">
        <v>0</v>
      </c>
      <c r="C606" s="155">
        <v>0</v>
      </c>
      <c r="D606" s="154" t="e">
        <f t="shared" si="9"/>
        <v>#DIV/0!</v>
      </c>
    </row>
    <row r="607" spans="1:4" ht="16.5" customHeight="1">
      <c r="A607" s="148" t="s">
        <v>509</v>
      </c>
      <c r="B607" s="153">
        <v>198</v>
      </c>
      <c r="C607" s="153">
        <v>475</v>
      </c>
      <c r="D607" s="154">
        <f t="shared" si="9"/>
        <v>239.89898989898987</v>
      </c>
    </row>
    <row r="608" spans="1:4" ht="16.5" customHeight="1">
      <c r="A608" s="148" t="s">
        <v>510</v>
      </c>
      <c r="B608" s="153">
        <v>0</v>
      </c>
      <c r="C608" s="155">
        <v>0</v>
      </c>
      <c r="D608" s="154" t="e">
        <f t="shared" si="9"/>
        <v>#DIV/0!</v>
      </c>
    </row>
    <row r="609" spans="1:4" ht="16.5" customHeight="1">
      <c r="A609" s="148" t="s">
        <v>511</v>
      </c>
      <c r="B609" s="153">
        <v>6649</v>
      </c>
      <c r="C609" s="153">
        <v>6240</v>
      </c>
      <c r="D609" s="154">
        <f t="shared" si="9"/>
        <v>93.8486990524891</v>
      </c>
    </row>
    <row r="610" spans="1:4" ht="16.5" customHeight="1">
      <c r="A610" s="148" t="s">
        <v>512</v>
      </c>
      <c r="B610" s="153">
        <v>3065</v>
      </c>
      <c r="C610" s="149">
        <v>3442</v>
      </c>
      <c r="D610" s="154">
        <f t="shared" si="9"/>
        <v>112.30016313213702</v>
      </c>
    </row>
    <row r="611" spans="1:4" ht="16.5" customHeight="1">
      <c r="A611" s="148" t="s">
        <v>513</v>
      </c>
      <c r="B611" s="153">
        <v>1764</v>
      </c>
      <c r="C611" s="153">
        <v>1747</v>
      </c>
      <c r="D611" s="154">
        <f t="shared" si="9"/>
        <v>99.03628117913831</v>
      </c>
    </row>
    <row r="612" spans="1:4" ht="16.5" customHeight="1">
      <c r="A612" s="148" t="s">
        <v>514</v>
      </c>
      <c r="B612" s="153">
        <v>552</v>
      </c>
      <c r="C612" s="153">
        <v>153</v>
      </c>
      <c r="D612" s="154">
        <f t="shared" si="9"/>
        <v>27.717391304347828</v>
      </c>
    </row>
    <row r="613" spans="1:4" ht="16.5" customHeight="1">
      <c r="A613" s="148" t="s">
        <v>515</v>
      </c>
      <c r="B613" s="153">
        <v>150</v>
      </c>
      <c r="C613" s="153">
        <v>212</v>
      </c>
      <c r="D613" s="154">
        <f t="shared" si="9"/>
        <v>141.33333333333334</v>
      </c>
    </row>
    <row r="614" spans="1:4" ht="16.5" customHeight="1">
      <c r="A614" s="148" t="s">
        <v>516</v>
      </c>
      <c r="B614" s="153">
        <v>200</v>
      </c>
      <c r="C614" s="153">
        <v>815</v>
      </c>
      <c r="D614" s="154">
        <f t="shared" si="9"/>
        <v>407.5</v>
      </c>
    </row>
    <row r="615" spans="1:4" ht="16.5" customHeight="1">
      <c r="A615" s="148" t="s">
        <v>517</v>
      </c>
      <c r="B615" s="153">
        <v>0</v>
      </c>
      <c r="C615" s="153">
        <v>0</v>
      </c>
      <c r="D615" s="154" t="e">
        <f t="shared" si="9"/>
        <v>#DIV/0!</v>
      </c>
    </row>
    <row r="616" spans="1:4" ht="16.5" customHeight="1">
      <c r="A616" s="148" t="s">
        <v>518</v>
      </c>
      <c r="B616" s="153">
        <v>0</v>
      </c>
      <c r="C616" s="153">
        <v>0</v>
      </c>
      <c r="D616" s="154" t="e">
        <f t="shared" si="9"/>
        <v>#DIV/0!</v>
      </c>
    </row>
    <row r="617" spans="1:4" ht="16.5" customHeight="1">
      <c r="A617" s="148" t="s">
        <v>519</v>
      </c>
      <c r="B617" s="153">
        <v>399</v>
      </c>
      <c r="C617" s="153">
        <v>515</v>
      </c>
      <c r="D617" s="154">
        <f t="shared" si="9"/>
        <v>129.07268170426065</v>
      </c>
    </row>
    <row r="618" spans="1:4" ht="16.5" customHeight="1">
      <c r="A618" s="148" t="s">
        <v>520</v>
      </c>
      <c r="B618" s="153">
        <v>5353</v>
      </c>
      <c r="C618" s="149">
        <v>2697</v>
      </c>
      <c r="D618" s="154">
        <f t="shared" si="9"/>
        <v>50.38296282458434</v>
      </c>
    </row>
    <row r="619" spans="1:4" ht="16.5" customHeight="1">
      <c r="A619" s="148" t="s">
        <v>521</v>
      </c>
      <c r="B619" s="153">
        <v>0</v>
      </c>
      <c r="C619" s="153">
        <v>0</v>
      </c>
      <c r="D619" s="154" t="e">
        <f t="shared" si="9"/>
        <v>#DIV/0!</v>
      </c>
    </row>
    <row r="620" spans="1:4" ht="16.5" customHeight="1">
      <c r="A620" s="148" t="s">
        <v>522</v>
      </c>
      <c r="B620" s="153">
        <v>1181</v>
      </c>
      <c r="C620" s="153">
        <v>1494</v>
      </c>
      <c r="D620" s="154">
        <f t="shared" si="9"/>
        <v>126.50296359017781</v>
      </c>
    </row>
    <row r="621" spans="1:4" ht="16.5" customHeight="1">
      <c r="A621" s="148" t="s">
        <v>523</v>
      </c>
      <c r="B621" s="153">
        <v>269</v>
      </c>
      <c r="C621" s="153">
        <v>337</v>
      </c>
      <c r="D621" s="154">
        <f t="shared" si="9"/>
        <v>125.27881040892193</v>
      </c>
    </row>
    <row r="622" spans="1:4" ht="16.5" customHeight="1">
      <c r="A622" s="148" t="s">
        <v>524</v>
      </c>
      <c r="B622" s="153">
        <v>0</v>
      </c>
      <c r="C622" s="153">
        <v>90</v>
      </c>
      <c r="D622" s="154" t="e">
        <f t="shared" si="9"/>
        <v>#DIV/0!</v>
      </c>
    </row>
    <row r="623" spans="1:4" ht="16.5" customHeight="1">
      <c r="A623" s="148" t="s">
        <v>525</v>
      </c>
      <c r="B623" s="153">
        <v>415</v>
      </c>
      <c r="C623" s="153"/>
      <c r="D623" s="154">
        <f t="shared" si="9"/>
        <v>0</v>
      </c>
    </row>
    <row r="624" spans="1:4" ht="16.5" customHeight="1">
      <c r="A624" s="148" t="s">
        <v>526</v>
      </c>
      <c r="B624" s="153">
        <v>3488</v>
      </c>
      <c r="C624" s="153">
        <v>776</v>
      </c>
      <c r="D624" s="154">
        <f t="shared" si="9"/>
        <v>22.24770642201835</v>
      </c>
    </row>
    <row r="625" spans="1:4" ht="16.5" customHeight="1">
      <c r="A625" s="148" t="s">
        <v>527</v>
      </c>
      <c r="B625" s="153">
        <v>1221</v>
      </c>
      <c r="C625" s="149">
        <v>1353</v>
      </c>
      <c r="D625" s="154">
        <f t="shared" si="9"/>
        <v>110.8108108108108</v>
      </c>
    </row>
    <row r="626" spans="1:4" ht="16.5" customHeight="1">
      <c r="A626" s="148" t="s">
        <v>528</v>
      </c>
      <c r="B626" s="153">
        <v>85</v>
      </c>
      <c r="C626" s="153">
        <v>64</v>
      </c>
      <c r="D626" s="154">
        <f t="shared" si="9"/>
        <v>75.29411764705883</v>
      </c>
    </row>
    <row r="627" spans="1:4" ht="16.5" customHeight="1">
      <c r="A627" s="148" t="s">
        <v>529</v>
      </c>
      <c r="B627" s="153">
        <v>202</v>
      </c>
      <c r="C627" s="153">
        <v>203</v>
      </c>
      <c r="D627" s="154">
        <f t="shared" si="9"/>
        <v>100.4950495049505</v>
      </c>
    </row>
    <row r="628" spans="1:4" ht="16.5" customHeight="1">
      <c r="A628" s="148" t="s">
        <v>530</v>
      </c>
      <c r="B628" s="153">
        <v>0</v>
      </c>
      <c r="C628" s="153">
        <v>0</v>
      </c>
      <c r="D628" s="154" t="e">
        <f t="shared" si="9"/>
        <v>#DIV/0!</v>
      </c>
    </row>
    <row r="629" spans="1:4" ht="16.5" customHeight="1">
      <c r="A629" s="148" t="s">
        <v>531</v>
      </c>
      <c r="B629" s="153">
        <v>15</v>
      </c>
      <c r="C629" s="153">
        <v>7</v>
      </c>
      <c r="D629" s="154">
        <f t="shared" si="9"/>
        <v>46.666666666666664</v>
      </c>
    </row>
    <row r="630" spans="1:4" ht="16.5" customHeight="1">
      <c r="A630" s="148" t="s">
        <v>532</v>
      </c>
      <c r="B630" s="153">
        <v>675</v>
      </c>
      <c r="C630" s="153">
        <v>791</v>
      </c>
      <c r="D630" s="154">
        <f t="shared" si="9"/>
        <v>117.18518518518519</v>
      </c>
    </row>
    <row r="631" spans="1:4" ht="16.5" customHeight="1">
      <c r="A631" s="148" t="s">
        <v>533</v>
      </c>
      <c r="B631" s="153">
        <v>244</v>
      </c>
      <c r="C631" s="153">
        <v>288</v>
      </c>
      <c r="D631" s="154">
        <f t="shared" si="9"/>
        <v>118.0327868852459</v>
      </c>
    </row>
    <row r="632" spans="1:4" ht="16.5" customHeight="1">
      <c r="A632" s="148" t="s">
        <v>534</v>
      </c>
      <c r="B632" s="153">
        <v>2848</v>
      </c>
      <c r="C632" s="149">
        <v>2312</v>
      </c>
      <c r="D632" s="154">
        <f t="shared" si="9"/>
        <v>81.17977528089888</v>
      </c>
    </row>
    <row r="633" spans="1:4" ht="16.5" customHeight="1">
      <c r="A633" s="148" t="s">
        <v>93</v>
      </c>
      <c r="B633" s="153">
        <v>156</v>
      </c>
      <c r="C633" s="153">
        <v>140</v>
      </c>
      <c r="D633" s="154">
        <f t="shared" si="9"/>
        <v>89.74358974358975</v>
      </c>
    </row>
    <row r="634" spans="1:4" ht="16.5" customHeight="1">
      <c r="A634" s="148" t="s">
        <v>94</v>
      </c>
      <c r="B634" s="153">
        <v>581</v>
      </c>
      <c r="C634" s="153">
        <v>644</v>
      </c>
      <c r="D634" s="154">
        <f t="shared" si="9"/>
        <v>110.8433734939759</v>
      </c>
    </row>
    <row r="635" spans="1:4" ht="16.5" customHeight="1">
      <c r="A635" s="148" t="s">
        <v>95</v>
      </c>
      <c r="B635" s="153">
        <v>0</v>
      </c>
      <c r="C635" s="153">
        <v>0</v>
      </c>
      <c r="D635" s="154" t="e">
        <f t="shared" si="9"/>
        <v>#DIV/0!</v>
      </c>
    </row>
    <row r="636" spans="1:4" ht="16.5" customHeight="1">
      <c r="A636" s="148" t="s">
        <v>535</v>
      </c>
      <c r="B636" s="153">
        <v>29</v>
      </c>
      <c r="C636" s="153">
        <v>158</v>
      </c>
      <c r="D636" s="154">
        <f t="shared" si="9"/>
        <v>544.8275862068965</v>
      </c>
    </row>
    <row r="637" spans="1:4" ht="16.5" customHeight="1">
      <c r="A637" s="148" t="s">
        <v>536</v>
      </c>
      <c r="B637" s="153">
        <v>51</v>
      </c>
      <c r="C637" s="153">
        <v>112</v>
      </c>
      <c r="D637" s="154">
        <f t="shared" si="9"/>
        <v>219.60784313725492</v>
      </c>
    </row>
    <row r="638" spans="1:4" ht="16.5" customHeight="1">
      <c r="A638" s="148" t="s">
        <v>537</v>
      </c>
      <c r="B638" s="153">
        <v>0</v>
      </c>
      <c r="C638" s="153">
        <v>0</v>
      </c>
      <c r="D638" s="154" t="e">
        <f t="shared" si="9"/>
        <v>#DIV/0!</v>
      </c>
    </row>
    <row r="639" spans="1:4" ht="16.5" customHeight="1">
      <c r="A639" s="148" t="s">
        <v>538</v>
      </c>
      <c r="B639" s="153">
        <v>0</v>
      </c>
      <c r="C639" s="153">
        <v>0</v>
      </c>
      <c r="D639" s="154" t="e">
        <f t="shared" si="9"/>
        <v>#DIV/0!</v>
      </c>
    </row>
    <row r="640" spans="1:4" ht="16.5" customHeight="1">
      <c r="A640" s="148" t="s">
        <v>539</v>
      </c>
      <c r="B640" s="153">
        <v>2031</v>
      </c>
      <c r="C640" s="153">
        <v>1258</v>
      </c>
      <c r="D640" s="154">
        <f t="shared" si="9"/>
        <v>61.93993106843919</v>
      </c>
    </row>
    <row r="641" spans="1:4" ht="16.5" customHeight="1">
      <c r="A641" s="148" t="s">
        <v>540</v>
      </c>
      <c r="B641" s="153">
        <v>69</v>
      </c>
      <c r="C641" s="149">
        <v>50</v>
      </c>
      <c r="D641" s="154">
        <f t="shared" si="9"/>
        <v>72.46376811594203</v>
      </c>
    </row>
    <row r="642" spans="1:4" ht="16.5" customHeight="1">
      <c r="A642" s="148" t="s">
        <v>93</v>
      </c>
      <c r="B642" s="153">
        <v>46</v>
      </c>
      <c r="C642" s="153">
        <v>30</v>
      </c>
      <c r="D642" s="154">
        <f t="shared" si="9"/>
        <v>65.21739130434783</v>
      </c>
    </row>
    <row r="643" spans="1:4" ht="16.5" customHeight="1">
      <c r="A643" s="148" t="s">
        <v>94</v>
      </c>
      <c r="B643" s="153">
        <v>4</v>
      </c>
      <c r="C643" s="153">
        <v>14</v>
      </c>
      <c r="D643" s="154">
        <f t="shared" si="9"/>
        <v>350</v>
      </c>
    </row>
    <row r="644" spans="1:4" ht="16.5" customHeight="1">
      <c r="A644" s="148" t="s">
        <v>95</v>
      </c>
      <c r="B644" s="153">
        <v>0</v>
      </c>
      <c r="C644" s="153">
        <v>0</v>
      </c>
      <c r="D644" s="154" t="e">
        <f t="shared" si="9"/>
        <v>#DIV/0!</v>
      </c>
    </row>
    <row r="645" spans="1:4" ht="16.5" customHeight="1">
      <c r="A645" s="148" t="s">
        <v>541</v>
      </c>
      <c r="B645" s="153">
        <v>19</v>
      </c>
      <c r="C645" s="153">
        <v>6</v>
      </c>
      <c r="D645" s="154">
        <f t="shared" si="9"/>
        <v>31.57894736842105</v>
      </c>
    </row>
    <row r="646" spans="1:4" ht="16.5" customHeight="1">
      <c r="A646" s="148" t="s">
        <v>542</v>
      </c>
      <c r="B646" s="153">
        <v>160</v>
      </c>
      <c r="C646" s="149">
        <v>0</v>
      </c>
      <c r="D646" s="154">
        <f aca="true" t="shared" si="10" ref="D646:D709">C646/B646*100</f>
        <v>0</v>
      </c>
    </row>
    <row r="647" spans="1:4" ht="16.5" customHeight="1">
      <c r="A647" s="148" t="s">
        <v>543</v>
      </c>
      <c r="B647" s="153">
        <v>160</v>
      </c>
      <c r="C647" s="153">
        <v>0</v>
      </c>
      <c r="D647" s="154">
        <f t="shared" si="10"/>
        <v>0</v>
      </c>
    </row>
    <row r="648" spans="1:4" ht="16.5" customHeight="1">
      <c r="A648" s="148" t="s">
        <v>544</v>
      </c>
      <c r="B648" s="153">
        <v>0</v>
      </c>
      <c r="C648" s="155">
        <v>0</v>
      </c>
      <c r="D648" s="154" t="e">
        <f t="shared" si="10"/>
        <v>#DIV/0!</v>
      </c>
    </row>
    <row r="649" spans="1:4" ht="16.5" customHeight="1">
      <c r="A649" s="148" t="s">
        <v>545</v>
      </c>
      <c r="B649" s="153">
        <v>451</v>
      </c>
      <c r="C649" s="149">
        <v>758</v>
      </c>
      <c r="D649" s="154">
        <f t="shared" si="10"/>
        <v>168.0709534368071</v>
      </c>
    </row>
    <row r="650" spans="1:4" ht="16.5" customHeight="1">
      <c r="A650" s="148" t="s">
        <v>546</v>
      </c>
      <c r="B650" s="153">
        <v>21</v>
      </c>
      <c r="C650" s="153">
        <v>145</v>
      </c>
      <c r="D650" s="154">
        <f t="shared" si="10"/>
        <v>690.4761904761905</v>
      </c>
    </row>
    <row r="651" spans="1:4" ht="16.5" customHeight="1">
      <c r="A651" s="148" t="s">
        <v>547</v>
      </c>
      <c r="B651" s="153">
        <v>430</v>
      </c>
      <c r="C651" s="153">
        <v>613</v>
      </c>
      <c r="D651" s="154">
        <f t="shared" si="10"/>
        <v>142.5581395348837</v>
      </c>
    </row>
    <row r="652" spans="1:4" ht="16.5" customHeight="1">
      <c r="A652" s="148" t="s">
        <v>548</v>
      </c>
      <c r="B652" s="153">
        <v>0</v>
      </c>
      <c r="C652" s="155">
        <v>0</v>
      </c>
      <c r="D652" s="154" t="e">
        <f t="shared" si="10"/>
        <v>#DIV/0!</v>
      </c>
    </row>
    <row r="653" spans="1:4" ht="16.5" customHeight="1">
      <c r="A653" s="148" t="s">
        <v>549</v>
      </c>
      <c r="B653" s="153">
        <v>0</v>
      </c>
      <c r="C653" s="155">
        <v>0</v>
      </c>
      <c r="D653" s="154" t="e">
        <f t="shared" si="10"/>
        <v>#DIV/0!</v>
      </c>
    </row>
    <row r="654" spans="1:4" ht="16.5" customHeight="1">
      <c r="A654" s="148" t="s">
        <v>550</v>
      </c>
      <c r="B654" s="153">
        <v>0</v>
      </c>
      <c r="C654" s="155">
        <v>0</v>
      </c>
      <c r="D654" s="154" t="e">
        <f t="shared" si="10"/>
        <v>#DIV/0!</v>
      </c>
    </row>
    <row r="655" spans="1:4" ht="16.5" customHeight="1">
      <c r="A655" s="148" t="s">
        <v>551</v>
      </c>
      <c r="B655" s="153">
        <v>0</v>
      </c>
      <c r="C655" s="155">
        <v>0</v>
      </c>
      <c r="D655" s="154" t="e">
        <f t="shared" si="10"/>
        <v>#DIV/0!</v>
      </c>
    </row>
    <row r="656" spans="1:4" ht="16.5" customHeight="1">
      <c r="A656" s="148" t="s">
        <v>552</v>
      </c>
      <c r="B656" s="153">
        <v>0</v>
      </c>
      <c r="C656" s="155">
        <v>0</v>
      </c>
      <c r="D656" s="154" t="e">
        <f t="shared" si="10"/>
        <v>#DIV/0!</v>
      </c>
    </row>
    <row r="657" spans="1:4" ht="16.5" customHeight="1">
      <c r="A657" s="148" t="s">
        <v>553</v>
      </c>
      <c r="B657" s="153">
        <v>0</v>
      </c>
      <c r="C657" s="155">
        <v>0</v>
      </c>
      <c r="D657" s="154" t="e">
        <f t="shared" si="10"/>
        <v>#DIV/0!</v>
      </c>
    </row>
    <row r="658" spans="1:4" ht="16.5" customHeight="1">
      <c r="A658" s="148" t="s">
        <v>554</v>
      </c>
      <c r="B658" s="153">
        <v>0</v>
      </c>
      <c r="C658" s="155">
        <v>0</v>
      </c>
      <c r="D658" s="154" t="e">
        <f t="shared" si="10"/>
        <v>#DIV/0!</v>
      </c>
    </row>
    <row r="659" spans="1:4" ht="16.5" customHeight="1">
      <c r="A659" s="148" t="s">
        <v>555</v>
      </c>
      <c r="B659" s="153">
        <v>0</v>
      </c>
      <c r="C659" s="155">
        <v>0</v>
      </c>
      <c r="D659" s="154" t="e">
        <f t="shared" si="10"/>
        <v>#DIV/0!</v>
      </c>
    </row>
    <row r="660" spans="1:4" ht="16.5" customHeight="1">
      <c r="A660" s="148" t="s">
        <v>556</v>
      </c>
      <c r="B660" s="153">
        <v>0</v>
      </c>
      <c r="C660" s="155">
        <v>0</v>
      </c>
      <c r="D660" s="154" t="e">
        <f t="shared" si="10"/>
        <v>#DIV/0!</v>
      </c>
    </row>
    <row r="661" spans="1:4" ht="16.5" customHeight="1">
      <c r="A661" s="148" t="s">
        <v>557</v>
      </c>
      <c r="B661" s="153">
        <v>102723</v>
      </c>
      <c r="C661" s="149">
        <v>161237</v>
      </c>
      <c r="D661" s="154">
        <f t="shared" si="10"/>
        <v>156.9629002268236</v>
      </c>
    </row>
    <row r="662" spans="1:4" ht="16.5" customHeight="1">
      <c r="A662" s="148" t="s">
        <v>558</v>
      </c>
      <c r="B662" s="153">
        <v>102723</v>
      </c>
      <c r="C662" s="153">
        <v>160463</v>
      </c>
      <c r="D662" s="154">
        <f t="shared" si="10"/>
        <v>156.2094175598454</v>
      </c>
    </row>
    <row r="663" spans="1:4" ht="16.5" customHeight="1">
      <c r="A663" s="148" t="s">
        <v>559</v>
      </c>
      <c r="B663" s="153">
        <v>0</v>
      </c>
      <c r="C663" s="155">
        <v>0</v>
      </c>
      <c r="D663" s="154" t="e">
        <f t="shared" si="10"/>
        <v>#DIV/0!</v>
      </c>
    </row>
    <row r="664" spans="1:4" ht="16.5" customHeight="1">
      <c r="A664" s="148" t="s">
        <v>560</v>
      </c>
      <c r="B664" s="153">
        <v>0</v>
      </c>
      <c r="C664" s="155">
        <v>774</v>
      </c>
      <c r="D664" s="154" t="e">
        <f t="shared" si="10"/>
        <v>#DIV/0!</v>
      </c>
    </row>
    <row r="665" spans="1:4" ht="16.5" customHeight="1">
      <c r="A665" s="148" t="s">
        <v>561</v>
      </c>
      <c r="B665" s="153">
        <v>1333</v>
      </c>
      <c r="C665" s="149">
        <v>4574</v>
      </c>
      <c r="D665" s="154">
        <f t="shared" si="10"/>
        <v>343.1357839459865</v>
      </c>
    </row>
    <row r="666" spans="1:4" ht="16.5" customHeight="1">
      <c r="A666" s="148" t="s">
        <v>562</v>
      </c>
      <c r="B666" s="153">
        <v>0</v>
      </c>
      <c r="C666" s="153">
        <v>500</v>
      </c>
      <c r="D666" s="154" t="e">
        <f t="shared" si="10"/>
        <v>#DIV/0!</v>
      </c>
    </row>
    <row r="667" spans="1:4" ht="16.5" customHeight="1">
      <c r="A667" s="148" t="s">
        <v>563</v>
      </c>
      <c r="B667" s="153">
        <v>258</v>
      </c>
      <c r="C667" s="153">
        <v>1050</v>
      </c>
      <c r="D667" s="154">
        <f t="shared" si="10"/>
        <v>406.9767441860465</v>
      </c>
    </row>
    <row r="668" spans="1:4" ht="16.5" customHeight="1">
      <c r="A668" s="148" t="s">
        <v>564</v>
      </c>
      <c r="B668" s="153">
        <v>0</v>
      </c>
      <c r="C668" s="153">
        <v>398</v>
      </c>
      <c r="D668" s="154" t="e">
        <f t="shared" si="10"/>
        <v>#DIV/0!</v>
      </c>
    </row>
    <row r="669" spans="1:4" ht="16.5" customHeight="1">
      <c r="A669" s="148" t="s">
        <v>565</v>
      </c>
      <c r="B669" s="153">
        <v>1075</v>
      </c>
      <c r="C669" s="156">
        <v>2626</v>
      </c>
      <c r="D669" s="154">
        <f t="shared" si="10"/>
        <v>244.27906976744188</v>
      </c>
    </row>
    <row r="670" spans="1:4" ht="16.5" customHeight="1">
      <c r="A670" s="148" t="s">
        <v>566</v>
      </c>
      <c r="B670" s="153">
        <v>186</v>
      </c>
      <c r="C670" s="156"/>
      <c r="D670" s="154">
        <f t="shared" si="10"/>
        <v>0</v>
      </c>
    </row>
    <row r="671" spans="1:4" ht="16.5" customHeight="1">
      <c r="A671" s="148" t="s">
        <v>93</v>
      </c>
      <c r="B671" s="153">
        <v>135</v>
      </c>
      <c r="C671" s="156"/>
      <c r="D671" s="154">
        <f t="shared" si="10"/>
        <v>0</v>
      </c>
    </row>
    <row r="672" spans="1:4" ht="16.5" customHeight="1">
      <c r="A672" s="148" t="s">
        <v>94</v>
      </c>
      <c r="B672" s="153">
        <v>0</v>
      </c>
      <c r="C672" s="156"/>
      <c r="D672" s="154" t="e">
        <f t="shared" si="10"/>
        <v>#DIV/0!</v>
      </c>
    </row>
    <row r="673" spans="1:4" ht="16.5" customHeight="1">
      <c r="A673" s="148" t="s">
        <v>95</v>
      </c>
      <c r="B673" s="153">
        <v>0</v>
      </c>
      <c r="C673" s="156"/>
      <c r="D673" s="154" t="e">
        <f t="shared" si="10"/>
        <v>#DIV/0!</v>
      </c>
    </row>
    <row r="674" spans="1:4" ht="16.5" customHeight="1">
      <c r="A674" s="148" t="s">
        <v>567</v>
      </c>
      <c r="B674" s="153">
        <v>10</v>
      </c>
      <c r="C674" s="156"/>
      <c r="D674" s="154">
        <f t="shared" si="10"/>
        <v>0</v>
      </c>
    </row>
    <row r="675" spans="1:4" ht="16.5" customHeight="1">
      <c r="A675" s="148" t="s">
        <v>568</v>
      </c>
      <c r="B675" s="153">
        <v>0</v>
      </c>
      <c r="C675" s="156"/>
      <c r="D675" s="154" t="e">
        <f t="shared" si="10"/>
        <v>#DIV/0!</v>
      </c>
    </row>
    <row r="676" spans="1:4" ht="16.5" customHeight="1">
      <c r="A676" s="148" t="s">
        <v>102</v>
      </c>
      <c r="B676" s="153">
        <v>0</v>
      </c>
      <c r="C676" s="156"/>
      <c r="D676" s="154" t="e">
        <f t="shared" si="10"/>
        <v>#DIV/0!</v>
      </c>
    </row>
    <row r="677" spans="1:4" ht="16.5" customHeight="1">
      <c r="A677" s="148" t="s">
        <v>569</v>
      </c>
      <c r="B677" s="153">
        <v>41</v>
      </c>
      <c r="C677" s="156"/>
      <c r="D677" s="154">
        <f t="shared" si="10"/>
        <v>0</v>
      </c>
    </row>
    <row r="678" spans="1:4" ht="16.5" customHeight="1">
      <c r="A678" s="148" t="s">
        <v>570</v>
      </c>
      <c r="B678" s="153">
        <v>2908</v>
      </c>
      <c r="C678" s="149">
        <v>3628</v>
      </c>
      <c r="D678" s="154">
        <f t="shared" si="10"/>
        <v>124.75928473177443</v>
      </c>
    </row>
    <row r="679" spans="1:4" ht="16.5" customHeight="1">
      <c r="A679" s="148" t="s">
        <v>571</v>
      </c>
      <c r="B679" s="153">
        <v>2908</v>
      </c>
      <c r="C679" s="153">
        <v>3628</v>
      </c>
      <c r="D679" s="154">
        <f t="shared" si="10"/>
        <v>124.75928473177443</v>
      </c>
    </row>
    <row r="680" spans="1:4" ht="16.5" customHeight="1">
      <c r="A680" s="148" t="s">
        <v>572</v>
      </c>
      <c r="B680" s="153">
        <v>24640</v>
      </c>
      <c r="C680" s="149">
        <f>C681+C686+C699+C703+C715+C718+C722+C727+C731+C735+C749</f>
        <v>22200</v>
      </c>
      <c r="D680" s="154">
        <f t="shared" si="10"/>
        <v>90.09740259740259</v>
      </c>
    </row>
    <row r="681" spans="1:4" ht="16.5" customHeight="1">
      <c r="A681" s="148" t="s">
        <v>573</v>
      </c>
      <c r="B681" s="153">
        <v>2728</v>
      </c>
      <c r="C681" s="149">
        <v>2033</v>
      </c>
      <c r="D681" s="154">
        <f t="shared" si="10"/>
        <v>74.52346041055719</v>
      </c>
    </row>
    <row r="682" spans="1:4" ht="16.5" customHeight="1">
      <c r="A682" s="148" t="s">
        <v>93</v>
      </c>
      <c r="B682" s="153">
        <v>1178</v>
      </c>
      <c r="C682" s="156">
        <v>1260</v>
      </c>
      <c r="D682" s="154">
        <f t="shared" si="10"/>
        <v>106.9609507640068</v>
      </c>
    </row>
    <row r="683" spans="1:4" ht="16.5" customHeight="1">
      <c r="A683" s="148" t="s">
        <v>94</v>
      </c>
      <c r="B683" s="153">
        <v>184</v>
      </c>
      <c r="C683" s="156">
        <v>496</v>
      </c>
      <c r="D683" s="154">
        <f t="shared" si="10"/>
        <v>269.5652173913044</v>
      </c>
    </row>
    <row r="684" spans="1:4" ht="16.5" customHeight="1">
      <c r="A684" s="148" t="s">
        <v>95</v>
      </c>
      <c r="B684" s="153">
        <v>0</v>
      </c>
      <c r="C684" s="156">
        <v>0</v>
      </c>
      <c r="D684" s="154" t="e">
        <f t="shared" si="10"/>
        <v>#DIV/0!</v>
      </c>
    </row>
    <row r="685" spans="1:4" ht="16.5" customHeight="1">
      <c r="A685" s="148" t="s">
        <v>574</v>
      </c>
      <c r="B685" s="153">
        <v>1366</v>
      </c>
      <c r="C685" s="156">
        <v>277</v>
      </c>
      <c r="D685" s="154">
        <f t="shared" si="10"/>
        <v>20.27818448023426</v>
      </c>
    </row>
    <row r="686" spans="1:4" ht="16.5" customHeight="1">
      <c r="A686" s="148" t="s">
        <v>575</v>
      </c>
      <c r="B686" s="153">
        <v>2589</v>
      </c>
      <c r="C686" s="149">
        <v>3611</v>
      </c>
      <c r="D686" s="154">
        <f t="shared" si="10"/>
        <v>139.47470065662418</v>
      </c>
    </row>
    <row r="687" spans="1:4" ht="16.5" customHeight="1">
      <c r="A687" s="148" t="s">
        <v>576</v>
      </c>
      <c r="B687" s="153">
        <v>348</v>
      </c>
      <c r="C687" s="157">
        <v>1117</v>
      </c>
      <c r="D687" s="154">
        <f t="shared" si="10"/>
        <v>320.97701149425285</v>
      </c>
    </row>
    <row r="688" spans="1:4" ht="16.5" customHeight="1">
      <c r="A688" s="148" t="s">
        <v>577</v>
      </c>
      <c r="B688" s="153">
        <v>166</v>
      </c>
      <c r="C688" s="157">
        <v>171</v>
      </c>
      <c r="D688" s="154">
        <f t="shared" si="10"/>
        <v>103.01204819277108</v>
      </c>
    </row>
    <row r="689" spans="1:4" ht="16.5" customHeight="1">
      <c r="A689" s="148" t="s">
        <v>578</v>
      </c>
      <c r="B689" s="153">
        <v>0</v>
      </c>
      <c r="C689" s="157">
        <v>0</v>
      </c>
      <c r="D689" s="154" t="e">
        <f t="shared" si="10"/>
        <v>#DIV/0!</v>
      </c>
    </row>
    <row r="690" spans="1:4" ht="16.5" customHeight="1">
      <c r="A690" s="148" t="s">
        <v>579</v>
      </c>
      <c r="B690" s="153">
        <v>0</v>
      </c>
      <c r="C690" s="157">
        <v>0</v>
      </c>
      <c r="D690" s="154" t="e">
        <f t="shared" si="10"/>
        <v>#DIV/0!</v>
      </c>
    </row>
    <row r="691" spans="1:4" ht="16.5" customHeight="1">
      <c r="A691" s="148" t="s">
        <v>580</v>
      </c>
      <c r="B691" s="153">
        <v>1083</v>
      </c>
      <c r="C691" s="157">
        <v>1123</v>
      </c>
      <c r="D691" s="154">
        <f t="shared" si="10"/>
        <v>103.69344413665745</v>
      </c>
    </row>
    <row r="692" spans="1:4" ht="16.5" customHeight="1">
      <c r="A692" s="148" t="s">
        <v>581</v>
      </c>
      <c r="B692" s="153">
        <v>15</v>
      </c>
      <c r="C692" s="157">
        <v>0</v>
      </c>
      <c r="D692" s="154">
        <f t="shared" si="10"/>
        <v>0</v>
      </c>
    </row>
    <row r="693" spans="1:4" ht="16.5" customHeight="1">
      <c r="A693" s="148" t="s">
        <v>582</v>
      </c>
      <c r="B693" s="153">
        <v>0</v>
      </c>
      <c r="C693" s="157">
        <v>0</v>
      </c>
      <c r="D693" s="154" t="e">
        <f t="shared" si="10"/>
        <v>#DIV/0!</v>
      </c>
    </row>
    <row r="694" spans="1:4" ht="16.5" customHeight="1">
      <c r="A694" s="148" t="s">
        <v>583</v>
      </c>
      <c r="B694" s="153">
        <v>0</v>
      </c>
      <c r="C694" s="157">
        <v>0</v>
      </c>
      <c r="D694" s="154" t="e">
        <f t="shared" si="10"/>
        <v>#DIV/0!</v>
      </c>
    </row>
    <row r="695" spans="1:4" ht="16.5" customHeight="1">
      <c r="A695" s="148" t="s">
        <v>584</v>
      </c>
      <c r="B695" s="153">
        <v>0</v>
      </c>
      <c r="C695" s="157">
        <v>0</v>
      </c>
      <c r="D695" s="154" t="e">
        <f t="shared" si="10"/>
        <v>#DIV/0!</v>
      </c>
    </row>
    <row r="696" spans="1:4" ht="16.5" customHeight="1">
      <c r="A696" s="148" t="s">
        <v>585</v>
      </c>
      <c r="B696" s="153">
        <v>0</v>
      </c>
      <c r="C696" s="157">
        <v>0</v>
      </c>
      <c r="D696" s="154" t="e">
        <f t="shared" si="10"/>
        <v>#DIV/0!</v>
      </c>
    </row>
    <row r="697" spans="1:4" ht="16.5" customHeight="1">
      <c r="A697" s="148" t="s">
        <v>586</v>
      </c>
      <c r="B697" s="153">
        <v>0</v>
      </c>
      <c r="C697" s="157">
        <v>0</v>
      </c>
      <c r="D697" s="154" t="e">
        <f t="shared" si="10"/>
        <v>#DIV/0!</v>
      </c>
    </row>
    <row r="698" spans="1:4" ht="16.5" customHeight="1">
      <c r="A698" s="148" t="s">
        <v>587</v>
      </c>
      <c r="B698" s="153">
        <v>977</v>
      </c>
      <c r="C698" s="157">
        <v>1200</v>
      </c>
      <c r="D698" s="154">
        <f t="shared" si="10"/>
        <v>122.82497441146367</v>
      </c>
    </row>
    <row r="699" spans="1:4" ht="16.5" customHeight="1">
      <c r="A699" s="148" t="s">
        <v>588</v>
      </c>
      <c r="B699" s="153">
        <v>0</v>
      </c>
      <c r="C699" s="149">
        <v>10</v>
      </c>
      <c r="D699" s="154" t="e">
        <f t="shared" si="10"/>
        <v>#DIV/0!</v>
      </c>
    </row>
    <row r="700" spans="1:4" ht="16.5" customHeight="1">
      <c r="A700" s="148" t="s">
        <v>589</v>
      </c>
      <c r="B700" s="153">
        <v>0</v>
      </c>
      <c r="C700" s="155">
        <v>10</v>
      </c>
      <c r="D700" s="154" t="e">
        <f t="shared" si="10"/>
        <v>#DIV/0!</v>
      </c>
    </row>
    <row r="701" spans="1:4" ht="16.5" customHeight="1">
      <c r="A701" s="148" t="s">
        <v>590</v>
      </c>
      <c r="B701" s="153">
        <v>0</v>
      </c>
      <c r="C701" s="155">
        <v>0</v>
      </c>
      <c r="D701" s="154" t="e">
        <f t="shared" si="10"/>
        <v>#DIV/0!</v>
      </c>
    </row>
    <row r="702" spans="1:4" ht="16.5" customHeight="1">
      <c r="A702" s="148" t="s">
        <v>591</v>
      </c>
      <c r="B702" s="153">
        <v>0</v>
      </c>
      <c r="C702" s="155">
        <v>0</v>
      </c>
      <c r="D702" s="154" t="e">
        <f t="shared" si="10"/>
        <v>#DIV/0!</v>
      </c>
    </row>
    <row r="703" spans="1:4" ht="16.5" customHeight="1">
      <c r="A703" s="148" t="s">
        <v>592</v>
      </c>
      <c r="B703" s="153">
        <v>6750</v>
      </c>
      <c r="C703" s="149">
        <v>7876</v>
      </c>
      <c r="D703" s="154">
        <f t="shared" si="10"/>
        <v>116.68148148148147</v>
      </c>
    </row>
    <row r="704" spans="1:4" ht="16.5" customHeight="1">
      <c r="A704" s="148" t="s">
        <v>593</v>
      </c>
      <c r="B704" s="153">
        <v>1454</v>
      </c>
      <c r="C704" s="153">
        <v>1516</v>
      </c>
      <c r="D704" s="154">
        <f t="shared" si="10"/>
        <v>104.26409903713893</v>
      </c>
    </row>
    <row r="705" spans="1:4" ht="16.5" customHeight="1">
      <c r="A705" s="148" t="s">
        <v>594</v>
      </c>
      <c r="B705" s="153">
        <v>319</v>
      </c>
      <c r="C705" s="153">
        <v>375</v>
      </c>
      <c r="D705" s="154">
        <f t="shared" si="10"/>
        <v>117.55485893416929</v>
      </c>
    </row>
    <row r="706" spans="1:4" ht="16.5" customHeight="1">
      <c r="A706" s="148" t="s">
        <v>595</v>
      </c>
      <c r="B706" s="153">
        <v>393</v>
      </c>
      <c r="C706" s="153">
        <v>1903</v>
      </c>
      <c r="D706" s="154">
        <f t="shared" si="10"/>
        <v>484.22391857506364</v>
      </c>
    </row>
    <row r="707" spans="1:4" ht="16.5" customHeight="1">
      <c r="A707" s="148" t="s">
        <v>596</v>
      </c>
      <c r="B707" s="153">
        <v>0</v>
      </c>
      <c r="C707" s="153">
        <v>5</v>
      </c>
      <c r="D707" s="154" t="e">
        <f t="shared" si="10"/>
        <v>#DIV/0!</v>
      </c>
    </row>
    <row r="708" spans="1:4" ht="16.5" customHeight="1">
      <c r="A708" s="148" t="s">
        <v>597</v>
      </c>
      <c r="B708" s="153">
        <v>65</v>
      </c>
      <c r="C708" s="153">
        <v>51</v>
      </c>
      <c r="D708" s="154">
        <f t="shared" si="10"/>
        <v>78.46153846153847</v>
      </c>
    </row>
    <row r="709" spans="1:4" ht="16.5" customHeight="1">
      <c r="A709" s="148" t="s">
        <v>598</v>
      </c>
      <c r="B709" s="153">
        <v>1587</v>
      </c>
      <c r="C709" s="153">
        <v>1616</v>
      </c>
      <c r="D709" s="154">
        <f t="shared" si="10"/>
        <v>101.82734719596725</v>
      </c>
    </row>
    <row r="710" spans="1:4" ht="16.5" customHeight="1">
      <c r="A710" s="148" t="s">
        <v>599</v>
      </c>
      <c r="B710" s="153">
        <v>0</v>
      </c>
      <c r="C710" s="153">
        <v>0</v>
      </c>
      <c r="D710" s="154" t="e">
        <f aca="true" t="shared" si="11" ref="D710:D773">C710/B710*100</f>
        <v>#DIV/0!</v>
      </c>
    </row>
    <row r="711" spans="1:4" ht="16.5" customHeight="1">
      <c r="A711" s="148" t="s">
        <v>600</v>
      </c>
      <c r="B711" s="153">
        <v>22</v>
      </c>
      <c r="C711" s="153">
        <v>8</v>
      </c>
      <c r="D711" s="154">
        <f t="shared" si="11"/>
        <v>36.36363636363637</v>
      </c>
    </row>
    <row r="712" spans="1:4" ht="16.5" customHeight="1">
      <c r="A712" s="148" t="s">
        <v>601</v>
      </c>
      <c r="B712" s="153">
        <v>1319</v>
      </c>
      <c r="C712" s="153">
        <v>2367</v>
      </c>
      <c r="D712" s="154">
        <f t="shared" si="11"/>
        <v>179.4541319181198</v>
      </c>
    </row>
    <row r="713" spans="1:4" ht="16.5" customHeight="1">
      <c r="A713" s="148" t="s">
        <v>602</v>
      </c>
      <c r="B713" s="153">
        <v>0</v>
      </c>
      <c r="C713" s="153">
        <v>16</v>
      </c>
      <c r="D713" s="154" t="e">
        <f t="shared" si="11"/>
        <v>#DIV/0!</v>
      </c>
    </row>
    <row r="714" spans="1:4" ht="16.5" customHeight="1">
      <c r="A714" s="148" t="s">
        <v>603</v>
      </c>
      <c r="B714" s="153">
        <v>1591</v>
      </c>
      <c r="C714" s="153">
        <v>19</v>
      </c>
      <c r="D714" s="154">
        <f t="shared" si="11"/>
        <v>1.1942174732872406</v>
      </c>
    </row>
    <row r="715" spans="1:4" ht="16.5" customHeight="1">
      <c r="A715" s="148" t="s">
        <v>604</v>
      </c>
      <c r="B715" s="153">
        <v>127</v>
      </c>
      <c r="C715" s="149">
        <v>139</v>
      </c>
      <c r="D715" s="154">
        <f t="shared" si="11"/>
        <v>109.4488188976378</v>
      </c>
    </row>
    <row r="716" spans="1:4" ht="16.5" customHeight="1">
      <c r="A716" s="148" t="s">
        <v>605</v>
      </c>
      <c r="B716" s="153">
        <v>127</v>
      </c>
      <c r="C716" s="153">
        <v>134</v>
      </c>
      <c r="D716" s="154">
        <f t="shared" si="11"/>
        <v>105.51181102362204</v>
      </c>
    </row>
    <row r="717" spans="1:4" ht="16.5" customHeight="1">
      <c r="A717" s="148" t="s">
        <v>606</v>
      </c>
      <c r="B717" s="153">
        <v>0</v>
      </c>
      <c r="C717" s="155">
        <v>5</v>
      </c>
      <c r="D717" s="154" t="e">
        <f t="shared" si="11"/>
        <v>#DIV/0!</v>
      </c>
    </row>
    <row r="718" spans="1:4" ht="16.5" customHeight="1">
      <c r="A718" s="148" t="s">
        <v>607</v>
      </c>
      <c r="B718" s="153">
        <v>692</v>
      </c>
      <c r="C718" s="149">
        <v>1216</v>
      </c>
      <c r="D718" s="154">
        <f t="shared" si="11"/>
        <v>175.72254335260115</v>
      </c>
    </row>
    <row r="719" spans="1:4" ht="16.5" customHeight="1">
      <c r="A719" s="148" t="s">
        <v>608</v>
      </c>
      <c r="B719" s="153">
        <v>0</v>
      </c>
      <c r="C719" s="153">
        <v>0</v>
      </c>
      <c r="D719" s="154" t="e">
        <f t="shared" si="11"/>
        <v>#DIV/0!</v>
      </c>
    </row>
    <row r="720" spans="1:4" ht="16.5" customHeight="1">
      <c r="A720" s="148" t="s">
        <v>609</v>
      </c>
      <c r="B720" s="153">
        <v>516</v>
      </c>
      <c r="C720" s="153">
        <v>1161</v>
      </c>
      <c r="D720" s="154">
        <f t="shared" si="11"/>
        <v>225</v>
      </c>
    </row>
    <row r="721" spans="1:4" ht="16.5" customHeight="1">
      <c r="A721" s="148" t="s">
        <v>610</v>
      </c>
      <c r="B721" s="153">
        <v>176</v>
      </c>
      <c r="C721" s="153">
        <v>55</v>
      </c>
      <c r="D721" s="154">
        <f t="shared" si="11"/>
        <v>31.25</v>
      </c>
    </row>
    <row r="722" spans="1:4" ht="16.5" customHeight="1">
      <c r="A722" s="148" t="s">
        <v>611</v>
      </c>
      <c r="B722" s="153">
        <v>6712</v>
      </c>
      <c r="C722" s="149">
        <v>6585</v>
      </c>
      <c r="D722" s="154">
        <f t="shared" si="11"/>
        <v>98.10786650774732</v>
      </c>
    </row>
    <row r="723" spans="1:4" ht="16.5" customHeight="1">
      <c r="A723" s="148" t="s">
        <v>612</v>
      </c>
      <c r="B723" s="153">
        <v>3561</v>
      </c>
      <c r="C723" s="153">
        <v>2976</v>
      </c>
      <c r="D723" s="154">
        <f t="shared" si="11"/>
        <v>83.57203032855939</v>
      </c>
    </row>
    <row r="724" spans="1:4" ht="16.5" customHeight="1">
      <c r="A724" s="148" t="s">
        <v>613</v>
      </c>
      <c r="B724" s="153">
        <v>1285</v>
      </c>
      <c r="C724" s="155">
        <v>1904</v>
      </c>
      <c r="D724" s="154">
        <f t="shared" si="11"/>
        <v>148.17120622568095</v>
      </c>
    </row>
    <row r="725" spans="1:4" ht="16.5" customHeight="1">
      <c r="A725" s="148" t="s">
        <v>614</v>
      </c>
      <c r="B725" s="153">
        <v>1866</v>
      </c>
      <c r="C725" s="153">
        <v>1705</v>
      </c>
      <c r="D725" s="154">
        <f t="shared" si="11"/>
        <v>91.37191854233654</v>
      </c>
    </row>
    <row r="726" spans="1:4" ht="16.5" customHeight="1">
      <c r="A726" s="148" t="s">
        <v>615</v>
      </c>
      <c r="B726" s="153">
        <v>0</v>
      </c>
      <c r="C726" s="155">
        <v>0</v>
      </c>
      <c r="D726" s="154" t="e">
        <f t="shared" si="11"/>
        <v>#DIV/0!</v>
      </c>
    </row>
    <row r="727" spans="1:4" ht="16.5" customHeight="1">
      <c r="A727" s="148" t="s">
        <v>616</v>
      </c>
      <c r="B727" s="153">
        <v>1062</v>
      </c>
      <c r="C727" s="149">
        <v>53</v>
      </c>
      <c r="D727" s="154">
        <f t="shared" si="11"/>
        <v>4.990583804143126</v>
      </c>
    </row>
    <row r="728" spans="1:4" ht="16.5" customHeight="1">
      <c r="A728" s="148" t="s">
        <v>617</v>
      </c>
      <c r="B728" s="153">
        <v>1006</v>
      </c>
      <c r="C728" s="155">
        <v>0</v>
      </c>
      <c r="D728" s="154">
        <f t="shared" si="11"/>
        <v>0</v>
      </c>
    </row>
    <row r="729" spans="1:4" ht="16.5" customHeight="1">
      <c r="A729" s="148" t="s">
        <v>618</v>
      </c>
      <c r="B729" s="153">
        <v>0</v>
      </c>
      <c r="C729" s="155">
        <v>0</v>
      </c>
      <c r="D729" s="154" t="e">
        <f t="shared" si="11"/>
        <v>#DIV/0!</v>
      </c>
    </row>
    <row r="730" spans="1:4" ht="16.5" customHeight="1">
      <c r="A730" s="148" t="s">
        <v>619</v>
      </c>
      <c r="B730" s="153">
        <v>56</v>
      </c>
      <c r="C730" s="153">
        <v>53</v>
      </c>
      <c r="D730" s="154">
        <f t="shared" si="11"/>
        <v>94.64285714285714</v>
      </c>
    </row>
    <row r="731" spans="1:4" ht="16.5" customHeight="1">
      <c r="A731" s="148" t="s">
        <v>620</v>
      </c>
      <c r="B731" s="153">
        <v>307</v>
      </c>
      <c r="C731" s="149">
        <v>202</v>
      </c>
      <c r="D731" s="154">
        <f t="shared" si="11"/>
        <v>65.79804560260585</v>
      </c>
    </row>
    <row r="732" spans="1:4" ht="16.5" customHeight="1">
      <c r="A732" s="148" t="s">
        <v>621</v>
      </c>
      <c r="B732" s="153">
        <v>20</v>
      </c>
      <c r="C732" s="153">
        <v>0</v>
      </c>
      <c r="D732" s="154">
        <f t="shared" si="11"/>
        <v>0</v>
      </c>
    </row>
    <row r="733" spans="1:4" ht="16.5" customHeight="1">
      <c r="A733" s="148" t="s">
        <v>622</v>
      </c>
      <c r="B733" s="153">
        <v>241</v>
      </c>
      <c r="C733" s="155">
        <v>201</v>
      </c>
      <c r="D733" s="154">
        <f t="shared" si="11"/>
        <v>83.40248962655602</v>
      </c>
    </row>
    <row r="734" spans="1:4" ht="16.5" customHeight="1">
      <c r="A734" s="148" t="s">
        <v>623</v>
      </c>
      <c r="B734" s="153">
        <v>46</v>
      </c>
      <c r="C734" s="153">
        <v>1</v>
      </c>
      <c r="D734" s="154">
        <f t="shared" si="11"/>
        <v>2.1739130434782608</v>
      </c>
    </row>
    <row r="735" spans="1:4" ht="16.5" customHeight="1">
      <c r="A735" s="148" t="s">
        <v>624</v>
      </c>
      <c r="B735" s="153">
        <v>73</v>
      </c>
      <c r="C735" s="149">
        <v>63</v>
      </c>
      <c r="D735" s="154">
        <f t="shared" si="11"/>
        <v>86.3013698630137</v>
      </c>
    </row>
    <row r="736" spans="1:4" ht="16.5" customHeight="1">
      <c r="A736" s="148" t="s">
        <v>625</v>
      </c>
      <c r="B736" s="153">
        <v>73</v>
      </c>
      <c r="C736" s="153">
        <v>63</v>
      </c>
      <c r="D736" s="154">
        <f t="shared" si="11"/>
        <v>86.3013698630137</v>
      </c>
    </row>
    <row r="737" spans="1:4" ht="16.5" customHeight="1">
      <c r="A737" s="148" t="s">
        <v>626</v>
      </c>
      <c r="B737" s="153">
        <v>0</v>
      </c>
      <c r="C737" s="155">
        <v>0</v>
      </c>
      <c r="D737" s="154" t="e">
        <f t="shared" si="11"/>
        <v>#DIV/0!</v>
      </c>
    </row>
    <row r="738" spans="1:4" ht="16.5" customHeight="1">
      <c r="A738" s="148" t="s">
        <v>627</v>
      </c>
      <c r="B738" s="153">
        <v>443</v>
      </c>
      <c r="C738" s="155"/>
      <c r="D738" s="154">
        <f t="shared" si="11"/>
        <v>0</v>
      </c>
    </row>
    <row r="739" spans="1:4" ht="16.5" customHeight="1">
      <c r="A739" s="148" t="s">
        <v>93</v>
      </c>
      <c r="B739" s="153">
        <v>69</v>
      </c>
      <c r="C739" s="155"/>
      <c r="D739" s="154">
        <f t="shared" si="11"/>
        <v>0</v>
      </c>
    </row>
    <row r="740" spans="1:4" ht="16.5" customHeight="1">
      <c r="A740" s="148" t="s">
        <v>94</v>
      </c>
      <c r="B740" s="153">
        <v>340</v>
      </c>
      <c r="C740" s="155"/>
      <c r="D740" s="154">
        <f t="shared" si="11"/>
        <v>0</v>
      </c>
    </row>
    <row r="741" spans="1:4" ht="16.5" customHeight="1">
      <c r="A741" s="148" t="s">
        <v>95</v>
      </c>
      <c r="B741" s="153">
        <v>0</v>
      </c>
      <c r="C741" s="155"/>
      <c r="D741" s="154" t="e">
        <f t="shared" si="11"/>
        <v>#DIV/0!</v>
      </c>
    </row>
    <row r="742" spans="1:4" ht="16.5" customHeight="1">
      <c r="A742" s="148" t="s">
        <v>134</v>
      </c>
      <c r="B742" s="153">
        <v>0</v>
      </c>
      <c r="C742" s="155"/>
      <c r="D742" s="154" t="e">
        <f t="shared" si="11"/>
        <v>#DIV/0!</v>
      </c>
    </row>
    <row r="743" spans="1:4" ht="16.5" customHeight="1">
      <c r="A743" s="148" t="s">
        <v>628</v>
      </c>
      <c r="B743" s="153">
        <v>0</v>
      </c>
      <c r="C743" s="155"/>
      <c r="D743" s="154" t="e">
        <f t="shared" si="11"/>
        <v>#DIV/0!</v>
      </c>
    </row>
    <row r="744" spans="1:4" ht="16.5" customHeight="1">
      <c r="A744" s="148" t="s">
        <v>629</v>
      </c>
      <c r="B744" s="153">
        <v>0</v>
      </c>
      <c r="C744" s="155"/>
      <c r="D744" s="154" t="e">
        <f t="shared" si="11"/>
        <v>#DIV/0!</v>
      </c>
    </row>
    <row r="745" spans="1:4" ht="16.5" customHeight="1">
      <c r="A745" s="148" t="s">
        <v>102</v>
      </c>
      <c r="B745" s="153">
        <v>0</v>
      </c>
      <c r="C745" s="155"/>
      <c r="D745" s="154" t="e">
        <f t="shared" si="11"/>
        <v>#DIV/0!</v>
      </c>
    </row>
    <row r="746" spans="1:4" ht="16.5" customHeight="1">
      <c r="A746" s="148" t="s">
        <v>630</v>
      </c>
      <c r="B746" s="153">
        <v>34</v>
      </c>
      <c r="C746" s="155"/>
      <c r="D746" s="154">
        <f t="shared" si="11"/>
        <v>0</v>
      </c>
    </row>
    <row r="747" spans="1:4" ht="16.5" customHeight="1">
      <c r="A747" s="148" t="s">
        <v>631</v>
      </c>
      <c r="B747" s="153">
        <v>19</v>
      </c>
      <c r="C747" s="155"/>
      <c r="D747" s="154">
        <f t="shared" si="11"/>
        <v>0</v>
      </c>
    </row>
    <row r="748" spans="1:4" ht="16.5" customHeight="1">
      <c r="A748" s="148" t="s">
        <v>632</v>
      </c>
      <c r="B748" s="153">
        <v>19</v>
      </c>
      <c r="C748" s="155"/>
      <c r="D748" s="154">
        <f t="shared" si="11"/>
        <v>0</v>
      </c>
    </row>
    <row r="749" spans="1:4" ht="16.5" customHeight="1">
      <c r="A749" s="148" t="s">
        <v>633</v>
      </c>
      <c r="B749" s="153">
        <v>3138</v>
      </c>
      <c r="C749" s="149">
        <v>412</v>
      </c>
      <c r="D749" s="154">
        <f t="shared" si="11"/>
        <v>13.129381771829191</v>
      </c>
    </row>
    <row r="750" spans="1:4" ht="16.5" customHeight="1">
      <c r="A750" s="148" t="s">
        <v>634</v>
      </c>
      <c r="B750" s="153">
        <v>3138</v>
      </c>
      <c r="C750" s="153">
        <v>412</v>
      </c>
      <c r="D750" s="154">
        <f t="shared" si="11"/>
        <v>13.129381771829191</v>
      </c>
    </row>
    <row r="751" spans="1:4" ht="16.5" customHeight="1">
      <c r="A751" s="148" t="s">
        <v>635</v>
      </c>
      <c r="B751" s="153">
        <v>9662</v>
      </c>
      <c r="C751" s="149">
        <f>C752+C762+C766+C774+C780+C787+C793+C796+C799+C801+C803+C809+C811+C813+C828</f>
        <v>7443</v>
      </c>
      <c r="D751" s="154">
        <f t="shared" si="11"/>
        <v>77.03374042641275</v>
      </c>
    </row>
    <row r="752" spans="1:4" ht="16.5" customHeight="1">
      <c r="A752" s="148" t="s">
        <v>636</v>
      </c>
      <c r="B752" s="153">
        <v>2366</v>
      </c>
      <c r="C752" s="149">
        <v>3351</v>
      </c>
      <c r="D752" s="154">
        <f t="shared" si="11"/>
        <v>141.63144547759933</v>
      </c>
    </row>
    <row r="753" spans="1:4" ht="16.5" customHeight="1">
      <c r="A753" s="148" t="s">
        <v>93</v>
      </c>
      <c r="B753" s="153">
        <v>1301</v>
      </c>
      <c r="C753" s="153">
        <v>1583</v>
      </c>
      <c r="D753" s="154">
        <f t="shared" si="11"/>
        <v>121.67563412759417</v>
      </c>
    </row>
    <row r="754" spans="1:4" ht="16.5" customHeight="1">
      <c r="A754" s="148" t="s">
        <v>94</v>
      </c>
      <c r="B754" s="153">
        <v>0</v>
      </c>
      <c r="C754" s="153">
        <v>19</v>
      </c>
      <c r="D754" s="154" t="e">
        <f t="shared" si="11"/>
        <v>#DIV/0!</v>
      </c>
    </row>
    <row r="755" spans="1:4" ht="16.5" customHeight="1">
      <c r="A755" s="148" t="s">
        <v>95</v>
      </c>
      <c r="B755" s="153">
        <v>0</v>
      </c>
      <c r="C755" s="153">
        <v>0</v>
      </c>
      <c r="D755" s="154" t="e">
        <f t="shared" si="11"/>
        <v>#DIV/0!</v>
      </c>
    </row>
    <row r="756" spans="1:4" ht="16.5" customHeight="1">
      <c r="A756" s="148" t="s">
        <v>637</v>
      </c>
      <c r="B756" s="153">
        <v>0</v>
      </c>
      <c r="C756" s="153">
        <v>0</v>
      </c>
      <c r="D756" s="154" t="e">
        <f t="shared" si="11"/>
        <v>#DIV/0!</v>
      </c>
    </row>
    <row r="757" spans="1:4" ht="16.5" customHeight="1">
      <c r="A757" s="148" t="s">
        <v>638</v>
      </c>
      <c r="B757" s="153">
        <v>0</v>
      </c>
      <c r="C757" s="153">
        <v>0</v>
      </c>
      <c r="D757" s="154" t="e">
        <f t="shared" si="11"/>
        <v>#DIV/0!</v>
      </c>
    </row>
    <row r="758" spans="1:4" ht="16.5" customHeight="1">
      <c r="A758" s="148" t="s">
        <v>639</v>
      </c>
      <c r="B758" s="153">
        <v>0</v>
      </c>
      <c r="C758" s="153">
        <v>0</v>
      </c>
      <c r="D758" s="154" t="e">
        <f t="shared" si="11"/>
        <v>#DIV/0!</v>
      </c>
    </row>
    <row r="759" spans="1:4" ht="16.5" customHeight="1">
      <c r="A759" s="148" t="s">
        <v>640</v>
      </c>
      <c r="B759" s="153">
        <v>0</v>
      </c>
      <c r="C759" s="153"/>
      <c r="D759" s="154" t="e">
        <f t="shared" si="11"/>
        <v>#DIV/0!</v>
      </c>
    </row>
    <row r="760" spans="1:4" ht="16.5" customHeight="1">
      <c r="A760" s="148" t="s">
        <v>641</v>
      </c>
      <c r="B760" s="153">
        <v>0</v>
      </c>
      <c r="C760" s="153">
        <v>0</v>
      </c>
      <c r="D760" s="154" t="e">
        <f t="shared" si="11"/>
        <v>#DIV/0!</v>
      </c>
    </row>
    <row r="761" spans="1:4" ht="16.5" customHeight="1">
      <c r="A761" s="148" t="s">
        <v>642</v>
      </c>
      <c r="B761" s="153">
        <v>1065</v>
      </c>
      <c r="C761" s="153">
        <v>1749</v>
      </c>
      <c r="D761" s="154">
        <f t="shared" si="11"/>
        <v>164.22535211267606</v>
      </c>
    </row>
    <row r="762" spans="1:4" ht="16.5" customHeight="1">
      <c r="A762" s="148" t="s">
        <v>643</v>
      </c>
      <c r="B762" s="153">
        <v>100</v>
      </c>
      <c r="C762" s="156">
        <v>590</v>
      </c>
      <c r="D762" s="154">
        <f t="shared" si="11"/>
        <v>590</v>
      </c>
    </row>
    <row r="763" spans="1:4" ht="16.5" customHeight="1">
      <c r="A763" s="148" t="s">
        <v>644</v>
      </c>
      <c r="B763" s="153">
        <v>0</v>
      </c>
      <c r="C763" s="156">
        <v>0</v>
      </c>
      <c r="D763" s="154" t="e">
        <f t="shared" si="11"/>
        <v>#DIV/0!</v>
      </c>
    </row>
    <row r="764" spans="1:4" ht="16.5" customHeight="1">
      <c r="A764" s="148" t="s">
        <v>645</v>
      </c>
      <c r="B764" s="153">
        <v>0</v>
      </c>
      <c r="C764" s="156">
        <v>0</v>
      </c>
      <c r="D764" s="154" t="e">
        <f t="shared" si="11"/>
        <v>#DIV/0!</v>
      </c>
    </row>
    <row r="765" spans="1:4" ht="16.5" customHeight="1">
      <c r="A765" s="148" t="s">
        <v>646</v>
      </c>
      <c r="B765" s="153">
        <v>100</v>
      </c>
      <c r="C765" s="153">
        <v>590</v>
      </c>
      <c r="D765" s="154">
        <f t="shared" si="11"/>
        <v>590</v>
      </c>
    </row>
    <row r="766" spans="1:4" ht="16.5" customHeight="1">
      <c r="A766" s="148" t="s">
        <v>647</v>
      </c>
      <c r="B766" s="153">
        <v>1223</v>
      </c>
      <c r="C766" s="149">
        <v>499</v>
      </c>
      <c r="D766" s="154">
        <f t="shared" si="11"/>
        <v>40.80130825838103</v>
      </c>
    </row>
    <row r="767" spans="1:4" ht="16.5" customHeight="1">
      <c r="A767" s="148" t="s">
        <v>648</v>
      </c>
      <c r="B767" s="153">
        <v>700</v>
      </c>
      <c r="C767" s="156">
        <v>54</v>
      </c>
      <c r="D767" s="154">
        <f t="shared" si="11"/>
        <v>7.7142857142857135</v>
      </c>
    </row>
    <row r="768" spans="1:4" ht="16.5" customHeight="1">
      <c r="A768" s="148" t="s">
        <v>649</v>
      </c>
      <c r="B768" s="153">
        <v>0</v>
      </c>
      <c r="C768" s="156">
        <v>445</v>
      </c>
      <c r="D768" s="154" t="e">
        <f t="shared" si="11"/>
        <v>#DIV/0!</v>
      </c>
    </row>
    <row r="769" spans="1:4" ht="16.5" customHeight="1">
      <c r="A769" s="148" t="s">
        <v>650</v>
      </c>
      <c r="B769" s="153">
        <v>0</v>
      </c>
      <c r="C769" s="156">
        <v>0</v>
      </c>
      <c r="D769" s="154" t="e">
        <f t="shared" si="11"/>
        <v>#DIV/0!</v>
      </c>
    </row>
    <row r="770" spans="1:4" ht="16.5" customHeight="1">
      <c r="A770" s="148" t="s">
        <v>651</v>
      </c>
      <c r="B770" s="153">
        <v>0</v>
      </c>
      <c r="C770" s="156">
        <v>0</v>
      </c>
      <c r="D770" s="154" t="e">
        <f t="shared" si="11"/>
        <v>#DIV/0!</v>
      </c>
    </row>
    <row r="771" spans="1:4" ht="16.5" customHeight="1">
      <c r="A771" s="148" t="s">
        <v>652</v>
      </c>
      <c r="B771" s="153">
        <v>0</v>
      </c>
      <c r="C771" s="156">
        <v>0</v>
      </c>
      <c r="D771" s="154" t="e">
        <f t="shared" si="11"/>
        <v>#DIV/0!</v>
      </c>
    </row>
    <row r="772" spans="1:4" ht="16.5" customHeight="1">
      <c r="A772" s="148" t="s">
        <v>653</v>
      </c>
      <c r="B772" s="153">
        <v>0</v>
      </c>
      <c r="C772" s="156">
        <v>0</v>
      </c>
      <c r="D772" s="154" t="e">
        <f t="shared" si="11"/>
        <v>#DIV/0!</v>
      </c>
    </row>
    <row r="773" spans="1:4" ht="16.5" customHeight="1">
      <c r="A773" s="148" t="s">
        <v>654</v>
      </c>
      <c r="B773" s="153">
        <v>523</v>
      </c>
      <c r="C773" s="149">
        <v>0</v>
      </c>
      <c r="D773" s="154">
        <f t="shared" si="11"/>
        <v>0</v>
      </c>
    </row>
    <row r="774" spans="1:4" ht="16.5" customHeight="1">
      <c r="A774" s="148" t="s">
        <v>655</v>
      </c>
      <c r="B774" s="153">
        <v>0</v>
      </c>
      <c r="C774" s="149">
        <v>1000</v>
      </c>
      <c r="D774" s="154" t="e">
        <f aca="true" t="shared" si="12" ref="D774:D837">C774/B774*100</f>
        <v>#DIV/0!</v>
      </c>
    </row>
    <row r="775" spans="1:4" ht="16.5" customHeight="1">
      <c r="A775" s="148" t="s">
        <v>656</v>
      </c>
      <c r="B775" s="153">
        <v>0</v>
      </c>
      <c r="C775" s="149">
        <v>1000</v>
      </c>
      <c r="D775" s="154" t="e">
        <f t="shared" si="12"/>
        <v>#DIV/0!</v>
      </c>
    </row>
    <row r="776" spans="1:4" ht="16.5" customHeight="1">
      <c r="A776" s="148" t="s">
        <v>657</v>
      </c>
      <c r="B776" s="153">
        <v>0</v>
      </c>
      <c r="C776" s="153"/>
      <c r="D776" s="154" t="e">
        <f t="shared" si="12"/>
        <v>#DIV/0!</v>
      </c>
    </row>
    <row r="777" spans="1:4" ht="16.5" customHeight="1">
      <c r="A777" s="148" t="s">
        <v>658</v>
      </c>
      <c r="B777" s="153">
        <v>0</v>
      </c>
      <c r="C777" s="156"/>
      <c r="D777" s="154" t="e">
        <f t="shared" si="12"/>
        <v>#DIV/0!</v>
      </c>
    </row>
    <row r="778" spans="1:4" ht="16.5" customHeight="1">
      <c r="A778" s="148" t="s">
        <v>659</v>
      </c>
      <c r="B778" s="153">
        <v>0</v>
      </c>
      <c r="C778" s="156"/>
      <c r="D778" s="154" t="e">
        <f t="shared" si="12"/>
        <v>#DIV/0!</v>
      </c>
    </row>
    <row r="779" spans="1:4" ht="16.5" customHeight="1">
      <c r="A779" s="148" t="s">
        <v>660</v>
      </c>
      <c r="B779" s="153">
        <v>0</v>
      </c>
      <c r="C779" s="155"/>
      <c r="D779" s="154" t="e">
        <f t="shared" si="12"/>
        <v>#DIV/0!</v>
      </c>
    </row>
    <row r="780" spans="1:4" ht="16.5" customHeight="1">
      <c r="A780" s="148" t="s">
        <v>661</v>
      </c>
      <c r="B780" s="153">
        <v>3</v>
      </c>
      <c r="C780" s="149">
        <v>7</v>
      </c>
      <c r="D780" s="154">
        <f t="shared" si="12"/>
        <v>233.33333333333334</v>
      </c>
    </row>
    <row r="781" spans="1:4" ht="16.5" customHeight="1">
      <c r="A781" s="148" t="s">
        <v>662</v>
      </c>
      <c r="B781" s="153">
        <v>0</v>
      </c>
      <c r="C781" s="149">
        <v>3</v>
      </c>
      <c r="D781" s="154" t="e">
        <f t="shared" si="12"/>
        <v>#DIV/0!</v>
      </c>
    </row>
    <row r="782" spans="1:4" ht="16.5" customHeight="1">
      <c r="A782" s="148" t="s">
        <v>663</v>
      </c>
      <c r="B782" s="153">
        <v>0</v>
      </c>
      <c r="C782" s="149">
        <v>0</v>
      </c>
      <c r="D782" s="154" t="e">
        <f t="shared" si="12"/>
        <v>#DIV/0!</v>
      </c>
    </row>
    <row r="783" spans="1:4" ht="16.5" customHeight="1">
      <c r="A783" s="148" t="s">
        <v>664</v>
      </c>
      <c r="B783" s="153">
        <v>0</v>
      </c>
      <c r="C783" s="149">
        <v>0</v>
      </c>
      <c r="D783" s="154" t="e">
        <f t="shared" si="12"/>
        <v>#DIV/0!</v>
      </c>
    </row>
    <row r="784" spans="1:4" ht="16.5" customHeight="1">
      <c r="A784" s="148" t="s">
        <v>665</v>
      </c>
      <c r="B784" s="153">
        <v>0</v>
      </c>
      <c r="C784" s="149">
        <v>0</v>
      </c>
      <c r="D784" s="154" t="e">
        <f t="shared" si="12"/>
        <v>#DIV/0!</v>
      </c>
    </row>
    <row r="785" spans="1:4" ht="16.5" customHeight="1">
      <c r="A785" s="148" t="s">
        <v>666</v>
      </c>
      <c r="B785" s="153">
        <v>3</v>
      </c>
      <c r="C785" s="149"/>
      <c r="D785" s="154">
        <f t="shared" si="12"/>
        <v>0</v>
      </c>
    </row>
    <row r="786" spans="1:4" ht="16.5" customHeight="1">
      <c r="A786" s="148" t="s">
        <v>667</v>
      </c>
      <c r="B786" s="153">
        <v>0</v>
      </c>
      <c r="C786" s="149">
        <v>4</v>
      </c>
      <c r="D786" s="154" t="e">
        <f t="shared" si="12"/>
        <v>#DIV/0!</v>
      </c>
    </row>
    <row r="787" spans="1:4" ht="16.5" customHeight="1">
      <c r="A787" s="148" t="s">
        <v>668</v>
      </c>
      <c r="B787" s="153">
        <v>28</v>
      </c>
      <c r="C787" s="149">
        <v>28</v>
      </c>
      <c r="D787" s="154">
        <f t="shared" si="12"/>
        <v>100</v>
      </c>
    </row>
    <row r="788" spans="1:4" ht="16.5" customHeight="1">
      <c r="A788" s="148" t="s">
        <v>669</v>
      </c>
      <c r="B788" s="153">
        <v>0</v>
      </c>
      <c r="C788" s="155"/>
      <c r="D788" s="154" t="e">
        <f t="shared" si="12"/>
        <v>#DIV/0!</v>
      </c>
    </row>
    <row r="789" spans="1:4" ht="16.5" customHeight="1">
      <c r="A789" s="148" t="s">
        <v>670</v>
      </c>
      <c r="B789" s="153">
        <v>0</v>
      </c>
      <c r="C789" s="155"/>
      <c r="D789" s="154" t="e">
        <f t="shared" si="12"/>
        <v>#DIV/0!</v>
      </c>
    </row>
    <row r="790" spans="1:4" ht="16.5" customHeight="1">
      <c r="A790" s="148" t="s">
        <v>671</v>
      </c>
      <c r="B790" s="153">
        <v>0</v>
      </c>
      <c r="C790" s="155"/>
      <c r="D790" s="154" t="e">
        <f t="shared" si="12"/>
        <v>#DIV/0!</v>
      </c>
    </row>
    <row r="791" spans="1:4" ht="16.5" customHeight="1">
      <c r="A791" s="148" t="s">
        <v>672</v>
      </c>
      <c r="B791" s="153">
        <v>0</v>
      </c>
      <c r="C791" s="155"/>
      <c r="D791" s="154" t="e">
        <f t="shared" si="12"/>
        <v>#DIV/0!</v>
      </c>
    </row>
    <row r="792" spans="1:4" ht="16.5" customHeight="1">
      <c r="A792" s="148" t="s">
        <v>673</v>
      </c>
      <c r="B792" s="153">
        <v>28</v>
      </c>
      <c r="C792" s="153">
        <v>28</v>
      </c>
      <c r="D792" s="154">
        <f t="shared" si="12"/>
        <v>100</v>
      </c>
    </row>
    <row r="793" spans="1:4" ht="16.5" customHeight="1">
      <c r="A793" s="148" t="s">
        <v>674</v>
      </c>
      <c r="B793" s="153">
        <v>0</v>
      </c>
      <c r="C793" s="149"/>
      <c r="D793" s="154" t="e">
        <f t="shared" si="12"/>
        <v>#DIV/0!</v>
      </c>
    </row>
    <row r="794" spans="1:4" ht="16.5" customHeight="1">
      <c r="A794" s="148" t="s">
        <v>675</v>
      </c>
      <c r="B794" s="153">
        <v>0</v>
      </c>
      <c r="C794" s="155"/>
      <c r="D794" s="154" t="e">
        <f t="shared" si="12"/>
        <v>#DIV/0!</v>
      </c>
    </row>
    <row r="795" spans="1:4" ht="16.5" customHeight="1">
      <c r="A795" s="148" t="s">
        <v>676</v>
      </c>
      <c r="B795" s="153">
        <v>0</v>
      </c>
      <c r="C795" s="155"/>
      <c r="D795" s="154" t="e">
        <f t="shared" si="12"/>
        <v>#DIV/0!</v>
      </c>
    </row>
    <row r="796" spans="1:4" ht="16.5" customHeight="1">
      <c r="A796" s="148" t="s">
        <v>677</v>
      </c>
      <c r="B796" s="153">
        <v>0</v>
      </c>
      <c r="C796" s="149"/>
      <c r="D796" s="154" t="e">
        <f t="shared" si="12"/>
        <v>#DIV/0!</v>
      </c>
    </row>
    <row r="797" spans="1:4" ht="16.5" customHeight="1">
      <c r="A797" s="148" t="s">
        <v>678</v>
      </c>
      <c r="B797" s="153">
        <v>0</v>
      </c>
      <c r="C797" s="155"/>
      <c r="D797" s="154" t="e">
        <f t="shared" si="12"/>
        <v>#DIV/0!</v>
      </c>
    </row>
    <row r="798" spans="1:4" ht="16.5" customHeight="1">
      <c r="A798" s="148" t="s">
        <v>679</v>
      </c>
      <c r="B798" s="153">
        <v>0</v>
      </c>
      <c r="C798" s="155"/>
      <c r="D798" s="154" t="e">
        <f t="shared" si="12"/>
        <v>#DIV/0!</v>
      </c>
    </row>
    <row r="799" spans="1:4" ht="16.5" customHeight="1">
      <c r="A799" s="148" t="s">
        <v>680</v>
      </c>
      <c r="B799" s="153">
        <v>0</v>
      </c>
      <c r="C799" s="149"/>
      <c r="D799" s="154" t="e">
        <f t="shared" si="12"/>
        <v>#DIV/0!</v>
      </c>
    </row>
    <row r="800" spans="1:4" ht="16.5" customHeight="1">
      <c r="A800" s="148" t="s">
        <v>681</v>
      </c>
      <c r="B800" s="153">
        <v>0</v>
      </c>
      <c r="C800" s="155"/>
      <c r="D800" s="154" t="e">
        <f t="shared" si="12"/>
        <v>#DIV/0!</v>
      </c>
    </row>
    <row r="801" spans="1:4" ht="16.5" customHeight="1">
      <c r="A801" s="148" t="s">
        <v>682</v>
      </c>
      <c r="B801" s="153">
        <v>60</v>
      </c>
      <c r="C801" s="149">
        <v>20</v>
      </c>
      <c r="D801" s="154">
        <f t="shared" si="12"/>
        <v>33.33333333333333</v>
      </c>
    </row>
    <row r="802" spans="1:4" ht="16.5" customHeight="1">
      <c r="A802" s="148" t="s">
        <v>683</v>
      </c>
      <c r="B802" s="153">
        <v>60</v>
      </c>
      <c r="C802" s="155">
        <v>20</v>
      </c>
      <c r="D802" s="154">
        <f t="shared" si="12"/>
        <v>33.33333333333333</v>
      </c>
    </row>
    <row r="803" spans="1:4" ht="16.5" customHeight="1">
      <c r="A803" s="148" t="s">
        <v>684</v>
      </c>
      <c r="B803" s="153">
        <v>138</v>
      </c>
      <c r="C803" s="149">
        <v>138</v>
      </c>
      <c r="D803" s="154">
        <f t="shared" si="12"/>
        <v>100</v>
      </c>
    </row>
    <row r="804" spans="1:4" ht="16.5" customHeight="1">
      <c r="A804" s="148" t="s">
        <v>685</v>
      </c>
      <c r="B804" s="153">
        <v>93</v>
      </c>
      <c r="C804" s="153">
        <v>131</v>
      </c>
      <c r="D804" s="154">
        <f t="shared" si="12"/>
        <v>140.86021505376345</v>
      </c>
    </row>
    <row r="805" spans="1:4" ht="16.5" customHeight="1">
      <c r="A805" s="148" t="s">
        <v>686</v>
      </c>
      <c r="B805" s="153">
        <v>10</v>
      </c>
      <c r="C805" s="153">
        <v>7</v>
      </c>
      <c r="D805" s="154">
        <f t="shared" si="12"/>
        <v>70</v>
      </c>
    </row>
    <row r="806" spans="1:4" ht="16.5" customHeight="1">
      <c r="A806" s="148" t="s">
        <v>687</v>
      </c>
      <c r="B806" s="153">
        <v>0</v>
      </c>
      <c r="C806" s="153"/>
      <c r="D806" s="154" t="e">
        <f t="shared" si="12"/>
        <v>#DIV/0!</v>
      </c>
    </row>
    <row r="807" spans="1:4" ht="16.5" customHeight="1">
      <c r="A807" s="148" t="s">
        <v>688</v>
      </c>
      <c r="B807" s="153">
        <v>0</v>
      </c>
      <c r="C807" s="153"/>
      <c r="D807" s="154" t="e">
        <f t="shared" si="12"/>
        <v>#DIV/0!</v>
      </c>
    </row>
    <row r="808" spans="1:4" ht="16.5" customHeight="1">
      <c r="A808" s="148" t="s">
        <v>689</v>
      </c>
      <c r="B808" s="153">
        <v>35</v>
      </c>
      <c r="C808" s="153"/>
      <c r="D808" s="154">
        <f t="shared" si="12"/>
        <v>0</v>
      </c>
    </row>
    <row r="809" spans="1:4" ht="16.5" customHeight="1">
      <c r="A809" s="148" t="s">
        <v>690</v>
      </c>
      <c r="B809" s="153">
        <v>0</v>
      </c>
      <c r="C809" s="149"/>
      <c r="D809" s="154" t="e">
        <f t="shared" si="12"/>
        <v>#DIV/0!</v>
      </c>
    </row>
    <row r="810" spans="1:4" ht="16.5" customHeight="1">
      <c r="A810" s="148" t="s">
        <v>691</v>
      </c>
      <c r="B810" s="153">
        <v>0</v>
      </c>
      <c r="C810" s="155"/>
      <c r="D810" s="154" t="e">
        <f t="shared" si="12"/>
        <v>#DIV/0!</v>
      </c>
    </row>
    <row r="811" spans="1:4" ht="16.5" customHeight="1">
      <c r="A811" s="148" t="s">
        <v>692</v>
      </c>
      <c r="B811" s="153">
        <v>0</v>
      </c>
      <c r="C811" s="149"/>
      <c r="D811" s="154" t="e">
        <f t="shared" si="12"/>
        <v>#DIV/0!</v>
      </c>
    </row>
    <row r="812" spans="1:4" ht="16.5" customHeight="1">
      <c r="A812" s="148" t="s">
        <v>693</v>
      </c>
      <c r="B812" s="153">
        <v>0</v>
      </c>
      <c r="C812" s="155"/>
      <c r="D812" s="154" t="e">
        <f t="shared" si="12"/>
        <v>#DIV/0!</v>
      </c>
    </row>
    <row r="813" spans="1:4" ht="16.5" customHeight="1">
      <c r="A813" s="148" t="s">
        <v>694</v>
      </c>
      <c r="B813" s="153">
        <v>1077</v>
      </c>
      <c r="C813" s="149">
        <v>797</v>
      </c>
      <c r="D813" s="154">
        <f t="shared" si="12"/>
        <v>74.00185701021356</v>
      </c>
    </row>
    <row r="814" spans="1:4" ht="16.5" customHeight="1">
      <c r="A814" s="148" t="s">
        <v>93</v>
      </c>
      <c r="B814" s="153">
        <v>0</v>
      </c>
      <c r="C814" s="155">
        <v>0</v>
      </c>
      <c r="D814" s="154" t="e">
        <f t="shared" si="12"/>
        <v>#DIV/0!</v>
      </c>
    </row>
    <row r="815" spans="1:4" ht="16.5" customHeight="1">
      <c r="A815" s="148" t="s">
        <v>94</v>
      </c>
      <c r="B815" s="153">
        <v>0</v>
      </c>
      <c r="C815" s="155">
        <v>0</v>
      </c>
      <c r="D815" s="154" t="e">
        <f t="shared" si="12"/>
        <v>#DIV/0!</v>
      </c>
    </row>
    <row r="816" spans="1:4" ht="16.5" customHeight="1">
      <c r="A816" s="148" t="s">
        <v>95</v>
      </c>
      <c r="B816" s="153">
        <v>0</v>
      </c>
      <c r="C816" s="155">
        <v>0</v>
      </c>
      <c r="D816" s="154" t="e">
        <f t="shared" si="12"/>
        <v>#DIV/0!</v>
      </c>
    </row>
    <row r="817" spans="1:4" ht="16.5" customHeight="1">
      <c r="A817" s="148" t="s">
        <v>695</v>
      </c>
      <c r="B817" s="153">
        <v>0</v>
      </c>
      <c r="C817" s="155">
        <v>0</v>
      </c>
      <c r="D817" s="154" t="e">
        <f t="shared" si="12"/>
        <v>#DIV/0!</v>
      </c>
    </row>
    <row r="818" spans="1:4" ht="16.5" customHeight="1">
      <c r="A818" s="148" t="s">
        <v>696</v>
      </c>
      <c r="B818" s="153">
        <v>0</v>
      </c>
      <c r="C818" s="155">
        <v>0</v>
      </c>
      <c r="D818" s="154" t="e">
        <f t="shared" si="12"/>
        <v>#DIV/0!</v>
      </c>
    </row>
    <row r="819" spans="1:4" ht="16.5" customHeight="1">
      <c r="A819" s="148" t="s">
        <v>697</v>
      </c>
      <c r="B819" s="153">
        <v>0</v>
      </c>
      <c r="C819" s="155">
        <v>0</v>
      </c>
      <c r="D819" s="154" t="e">
        <f t="shared" si="12"/>
        <v>#DIV/0!</v>
      </c>
    </row>
    <row r="820" spans="1:4" ht="16.5" customHeight="1">
      <c r="A820" s="148" t="s">
        <v>698</v>
      </c>
      <c r="B820" s="153">
        <v>1077</v>
      </c>
      <c r="C820" s="153">
        <v>797</v>
      </c>
      <c r="D820" s="154">
        <f t="shared" si="12"/>
        <v>74.00185701021356</v>
      </c>
    </row>
    <row r="821" spans="1:4" ht="16.5" customHeight="1">
      <c r="A821" s="148" t="s">
        <v>699</v>
      </c>
      <c r="B821" s="153">
        <v>0</v>
      </c>
      <c r="C821" s="155"/>
      <c r="D821" s="154" t="e">
        <f t="shared" si="12"/>
        <v>#DIV/0!</v>
      </c>
    </row>
    <row r="822" spans="1:4" ht="16.5" customHeight="1">
      <c r="A822" s="148" t="s">
        <v>700</v>
      </c>
      <c r="B822" s="153">
        <v>0</v>
      </c>
      <c r="C822" s="155"/>
      <c r="D822" s="154" t="e">
        <f t="shared" si="12"/>
        <v>#DIV/0!</v>
      </c>
    </row>
    <row r="823" spans="1:4" ht="16.5" customHeight="1">
      <c r="A823" s="148" t="s">
        <v>701</v>
      </c>
      <c r="B823" s="153">
        <v>0</v>
      </c>
      <c r="C823" s="155"/>
      <c r="D823" s="154" t="e">
        <f t="shared" si="12"/>
        <v>#DIV/0!</v>
      </c>
    </row>
    <row r="824" spans="1:4" ht="16.5" customHeight="1">
      <c r="A824" s="148" t="s">
        <v>134</v>
      </c>
      <c r="B824" s="153">
        <v>0</v>
      </c>
      <c r="C824" s="155"/>
      <c r="D824" s="154" t="e">
        <f t="shared" si="12"/>
        <v>#DIV/0!</v>
      </c>
    </row>
    <row r="825" spans="1:4" ht="16.5" customHeight="1">
      <c r="A825" s="148" t="s">
        <v>702</v>
      </c>
      <c r="B825" s="153">
        <v>0</v>
      </c>
      <c r="C825" s="155"/>
      <c r="D825" s="154" t="e">
        <f t="shared" si="12"/>
        <v>#DIV/0!</v>
      </c>
    </row>
    <row r="826" spans="1:4" ht="16.5" customHeight="1">
      <c r="A826" s="148" t="s">
        <v>102</v>
      </c>
      <c r="B826" s="153">
        <v>0</v>
      </c>
      <c r="C826" s="155"/>
      <c r="D826" s="154" t="e">
        <f t="shared" si="12"/>
        <v>#DIV/0!</v>
      </c>
    </row>
    <row r="827" spans="1:4" ht="16.5" customHeight="1">
      <c r="A827" s="148" t="s">
        <v>703</v>
      </c>
      <c r="B827" s="153">
        <v>0</v>
      </c>
      <c r="C827" s="155"/>
      <c r="D827" s="154" t="e">
        <f t="shared" si="12"/>
        <v>#DIV/0!</v>
      </c>
    </row>
    <row r="828" spans="1:4" ht="16.5" customHeight="1">
      <c r="A828" s="148" t="s">
        <v>704</v>
      </c>
      <c r="B828" s="153">
        <v>4667</v>
      </c>
      <c r="C828" s="149">
        <v>1013</v>
      </c>
      <c r="D828" s="154">
        <f t="shared" si="12"/>
        <v>21.705592457681593</v>
      </c>
    </row>
    <row r="829" spans="1:4" ht="16.5" customHeight="1">
      <c r="A829" s="148" t="s">
        <v>705</v>
      </c>
      <c r="B829" s="153">
        <v>4667</v>
      </c>
      <c r="C829" s="153">
        <v>1013</v>
      </c>
      <c r="D829" s="154">
        <f t="shared" si="12"/>
        <v>21.705592457681593</v>
      </c>
    </row>
    <row r="830" spans="1:4" ht="16.5" customHeight="1">
      <c r="A830" s="148" t="s">
        <v>706</v>
      </c>
      <c r="B830" s="153">
        <v>154980</v>
      </c>
      <c r="C830" s="149">
        <f>C831+C842+C844+C847+C849+C851</f>
        <v>68350</v>
      </c>
      <c r="D830" s="154">
        <f t="shared" si="12"/>
        <v>44.10246483417215</v>
      </c>
    </row>
    <row r="831" spans="1:4" ht="16.5" customHeight="1">
      <c r="A831" s="148" t="s">
        <v>707</v>
      </c>
      <c r="B831" s="153">
        <v>48267</v>
      </c>
      <c r="C831" s="149">
        <v>7336</v>
      </c>
      <c r="D831" s="154">
        <f t="shared" si="12"/>
        <v>15.198790063604534</v>
      </c>
    </row>
    <row r="832" spans="1:4" ht="16.5" customHeight="1">
      <c r="A832" s="148" t="s">
        <v>93</v>
      </c>
      <c r="B832" s="153">
        <v>1612</v>
      </c>
      <c r="C832" s="153">
        <v>1428</v>
      </c>
      <c r="D832" s="154">
        <f t="shared" si="12"/>
        <v>88.58560794044665</v>
      </c>
    </row>
    <row r="833" spans="1:4" ht="16.5" customHeight="1">
      <c r="A833" s="148" t="s">
        <v>94</v>
      </c>
      <c r="B833" s="153">
        <v>227</v>
      </c>
      <c r="C833" s="153">
        <v>1430</v>
      </c>
      <c r="D833" s="154">
        <f t="shared" si="12"/>
        <v>629.9559471365639</v>
      </c>
    </row>
    <row r="834" spans="1:4" ht="16.5" customHeight="1">
      <c r="A834" s="148" t="s">
        <v>95</v>
      </c>
      <c r="B834" s="153">
        <v>1</v>
      </c>
      <c r="C834" s="153">
        <v>8</v>
      </c>
      <c r="D834" s="154">
        <f t="shared" si="12"/>
        <v>800</v>
      </c>
    </row>
    <row r="835" spans="1:4" ht="16.5" customHeight="1">
      <c r="A835" s="148" t="s">
        <v>708</v>
      </c>
      <c r="B835" s="153">
        <v>1185</v>
      </c>
      <c r="C835" s="153">
        <v>794</v>
      </c>
      <c r="D835" s="154">
        <f t="shared" si="12"/>
        <v>67.00421940928271</v>
      </c>
    </row>
    <row r="836" spans="1:4" ht="16.5" customHeight="1">
      <c r="A836" s="148" t="s">
        <v>709</v>
      </c>
      <c r="B836" s="153">
        <v>64</v>
      </c>
      <c r="C836" s="153">
        <v>332</v>
      </c>
      <c r="D836" s="154">
        <f t="shared" si="12"/>
        <v>518.75</v>
      </c>
    </row>
    <row r="837" spans="1:4" ht="16.5" customHeight="1">
      <c r="A837" s="148" t="s">
        <v>710</v>
      </c>
      <c r="B837" s="153">
        <v>472</v>
      </c>
      <c r="C837" s="153">
        <v>399</v>
      </c>
      <c r="D837" s="154">
        <f t="shared" si="12"/>
        <v>84.53389830508475</v>
      </c>
    </row>
    <row r="838" spans="1:4" ht="16.5" customHeight="1">
      <c r="A838" s="148" t="s">
        <v>711</v>
      </c>
      <c r="B838" s="153">
        <v>669</v>
      </c>
      <c r="C838" s="153">
        <v>613</v>
      </c>
      <c r="D838" s="154">
        <f aca="true" t="shared" si="13" ref="D838:D901">C838/B838*100</f>
        <v>91.62929745889387</v>
      </c>
    </row>
    <row r="839" spans="1:4" ht="16.5" customHeight="1">
      <c r="A839" s="148" t="s">
        <v>712</v>
      </c>
      <c r="B839" s="153">
        <v>0</v>
      </c>
      <c r="C839" s="153">
        <v>7</v>
      </c>
      <c r="D839" s="154" t="e">
        <f t="shared" si="13"/>
        <v>#DIV/0!</v>
      </c>
    </row>
    <row r="840" spans="1:4" ht="16.5" customHeight="1">
      <c r="A840" s="148" t="s">
        <v>713</v>
      </c>
      <c r="B840" s="153">
        <v>0</v>
      </c>
      <c r="C840" s="153">
        <v>0</v>
      </c>
      <c r="D840" s="154" t="e">
        <f t="shared" si="13"/>
        <v>#DIV/0!</v>
      </c>
    </row>
    <row r="841" spans="1:4" ht="16.5" customHeight="1">
      <c r="A841" s="148" t="s">
        <v>714</v>
      </c>
      <c r="B841" s="153">
        <v>44037</v>
      </c>
      <c r="C841" s="153">
        <v>2325</v>
      </c>
      <c r="D841" s="154">
        <f t="shared" si="13"/>
        <v>5.279651202397984</v>
      </c>
    </row>
    <row r="842" spans="1:4" ht="16.5" customHeight="1">
      <c r="A842" s="148" t="s">
        <v>715</v>
      </c>
      <c r="B842" s="153">
        <v>396</v>
      </c>
      <c r="C842" s="149">
        <v>670</v>
      </c>
      <c r="D842" s="154">
        <f t="shared" si="13"/>
        <v>169.19191919191917</v>
      </c>
    </row>
    <row r="843" spans="1:4" ht="16.5" customHeight="1">
      <c r="A843" s="148" t="s">
        <v>716</v>
      </c>
      <c r="B843" s="153">
        <v>396</v>
      </c>
      <c r="C843" s="153">
        <v>670</v>
      </c>
      <c r="D843" s="154">
        <f t="shared" si="13"/>
        <v>169.19191919191917</v>
      </c>
    </row>
    <row r="844" spans="1:4" ht="16.5" customHeight="1">
      <c r="A844" s="148" t="s">
        <v>717</v>
      </c>
      <c r="B844" s="153">
        <v>43925</v>
      </c>
      <c r="C844" s="149">
        <v>18378</v>
      </c>
      <c r="D844" s="154">
        <f t="shared" si="13"/>
        <v>41.839499146272054</v>
      </c>
    </row>
    <row r="845" spans="1:4" ht="16.5" customHeight="1">
      <c r="A845" s="148" t="s">
        <v>718</v>
      </c>
      <c r="B845" s="153">
        <v>0</v>
      </c>
      <c r="C845" s="155">
        <v>0</v>
      </c>
      <c r="D845" s="154" t="e">
        <f t="shared" si="13"/>
        <v>#DIV/0!</v>
      </c>
    </row>
    <row r="846" spans="1:4" ht="16.5" customHeight="1">
      <c r="A846" s="148" t="s">
        <v>719</v>
      </c>
      <c r="B846" s="153">
        <v>43925</v>
      </c>
      <c r="C846" s="153">
        <v>18378</v>
      </c>
      <c r="D846" s="154">
        <f t="shared" si="13"/>
        <v>41.839499146272054</v>
      </c>
    </row>
    <row r="847" spans="1:4" ht="16.5" customHeight="1">
      <c r="A847" s="148" t="s">
        <v>720</v>
      </c>
      <c r="B847" s="153">
        <v>2134</v>
      </c>
      <c r="C847" s="149">
        <v>1416</v>
      </c>
      <c r="D847" s="154">
        <f t="shared" si="13"/>
        <v>66.35426429240863</v>
      </c>
    </row>
    <row r="848" spans="1:4" ht="16.5" customHeight="1">
      <c r="A848" s="148" t="s">
        <v>721</v>
      </c>
      <c r="B848" s="153">
        <v>2134</v>
      </c>
      <c r="C848" s="153">
        <v>1416</v>
      </c>
      <c r="D848" s="154">
        <f t="shared" si="13"/>
        <v>66.35426429240863</v>
      </c>
    </row>
    <row r="849" spans="1:4" ht="16.5" customHeight="1">
      <c r="A849" s="148" t="s">
        <v>722</v>
      </c>
      <c r="B849" s="153">
        <v>41</v>
      </c>
      <c r="C849" s="149">
        <v>0</v>
      </c>
      <c r="D849" s="154">
        <f t="shared" si="13"/>
        <v>0</v>
      </c>
    </row>
    <row r="850" spans="1:4" ht="16.5" customHeight="1">
      <c r="A850" s="148" t="s">
        <v>723</v>
      </c>
      <c r="B850" s="153">
        <v>41</v>
      </c>
      <c r="C850" s="153">
        <v>0</v>
      </c>
      <c r="D850" s="154">
        <f t="shared" si="13"/>
        <v>0</v>
      </c>
    </row>
    <row r="851" spans="1:4" ht="16.5" customHeight="1">
      <c r="A851" s="148" t="s">
        <v>724</v>
      </c>
      <c r="B851" s="153">
        <v>60217</v>
      </c>
      <c r="C851" s="149">
        <v>40550</v>
      </c>
      <c r="D851" s="154">
        <f t="shared" si="13"/>
        <v>67.33978776757394</v>
      </c>
    </row>
    <row r="852" spans="1:4" ht="16.5" customHeight="1">
      <c r="A852" s="148" t="s">
        <v>725</v>
      </c>
      <c r="B852" s="153">
        <v>60217</v>
      </c>
      <c r="C852" s="153">
        <v>40550</v>
      </c>
      <c r="D852" s="154">
        <f t="shared" si="13"/>
        <v>67.33978776757394</v>
      </c>
    </row>
    <row r="853" spans="1:4" ht="16.5" customHeight="1">
      <c r="A853" s="148" t="s">
        <v>726</v>
      </c>
      <c r="B853" s="153">
        <v>34634</v>
      </c>
      <c r="C853" s="149">
        <f>C854+C879+C904+C930+C941+C952+C958+C965+C972+C975</f>
        <v>61448</v>
      </c>
      <c r="D853" s="154">
        <f t="shared" si="13"/>
        <v>177.4210313564705</v>
      </c>
    </row>
    <row r="854" spans="1:4" ht="16.5" customHeight="1">
      <c r="A854" s="148" t="s">
        <v>727</v>
      </c>
      <c r="B854" s="153">
        <v>10439</v>
      </c>
      <c r="C854" s="149">
        <f>SUM(C855:C878)</f>
        <v>9677</v>
      </c>
      <c r="D854" s="154">
        <f t="shared" si="13"/>
        <v>92.7004502346968</v>
      </c>
    </row>
    <row r="855" spans="1:4" ht="16.5" customHeight="1">
      <c r="A855" s="148" t="s">
        <v>93</v>
      </c>
      <c r="B855" s="153">
        <v>1036</v>
      </c>
      <c r="C855" s="153">
        <v>914</v>
      </c>
      <c r="D855" s="154">
        <f t="shared" si="13"/>
        <v>88.22393822393822</v>
      </c>
    </row>
    <row r="856" spans="1:4" ht="16.5" customHeight="1">
      <c r="A856" s="148" t="s">
        <v>94</v>
      </c>
      <c r="B856" s="153">
        <v>0</v>
      </c>
      <c r="C856" s="153">
        <v>2</v>
      </c>
      <c r="D856" s="154" t="e">
        <f t="shared" si="13"/>
        <v>#DIV/0!</v>
      </c>
    </row>
    <row r="857" spans="1:4" ht="16.5" customHeight="1">
      <c r="A857" s="148" t="s">
        <v>95</v>
      </c>
      <c r="B857" s="153">
        <v>0</v>
      </c>
      <c r="C857" s="153">
        <v>30</v>
      </c>
      <c r="D857" s="154" t="e">
        <f t="shared" si="13"/>
        <v>#DIV/0!</v>
      </c>
    </row>
    <row r="858" spans="1:4" ht="16.5" customHeight="1">
      <c r="A858" s="148" t="s">
        <v>102</v>
      </c>
      <c r="B858" s="153">
        <v>3902</v>
      </c>
      <c r="C858" s="153">
        <v>3577</v>
      </c>
      <c r="D858" s="154">
        <f t="shared" si="13"/>
        <v>91.67093798052281</v>
      </c>
    </row>
    <row r="859" spans="1:4" ht="16.5" customHeight="1">
      <c r="A859" s="148" t="s">
        <v>728</v>
      </c>
      <c r="B859" s="153">
        <v>0</v>
      </c>
      <c r="C859" s="153">
        <v>0</v>
      </c>
      <c r="D859" s="154" t="e">
        <f t="shared" si="13"/>
        <v>#DIV/0!</v>
      </c>
    </row>
    <row r="860" spans="1:4" ht="16.5" customHeight="1">
      <c r="A860" s="148" t="s">
        <v>729</v>
      </c>
      <c r="B860" s="153">
        <v>145</v>
      </c>
      <c r="C860" s="153">
        <v>264</v>
      </c>
      <c r="D860" s="154">
        <f t="shared" si="13"/>
        <v>182.0689655172414</v>
      </c>
    </row>
    <row r="861" spans="1:4" ht="16.5" customHeight="1">
      <c r="A861" s="148" t="s">
        <v>730</v>
      </c>
      <c r="B861" s="153">
        <v>89</v>
      </c>
      <c r="C861" s="153">
        <v>100</v>
      </c>
      <c r="D861" s="154">
        <f t="shared" si="13"/>
        <v>112.35955056179776</v>
      </c>
    </row>
    <row r="862" spans="1:4" ht="16.5" customHeight="1">
      <c r="A862" s="148" t="s">
        <v>731</v>
      </c>
      <c r="B862" s="153">
        <v>59</v>
      </c>
      <c r="C862" s="153">
        <v>180</v>
      </c>
      <c r="D862" s="154">
        <f t="shared" si="13"/>
        <v>305.08474576271186</v>
      </c>
    </row>
    <row r="863" spans="1:4" ht="16.5" customHeight="1">
      <c r="A863" s="148" t="s">
        <v>732</v>
      </c>
      <c r="B863" s="153">
        <v>76</v>
      </c>
      <c r="C863" s="153">
        <v>166</v>
      </c>
      <c r="D863" s="154">
        <f t="shared" si="13"/>
        <v>218.42105263157893</v>
      </c>
    </row>
    <row r="864" spans="1:4" ht="16.5" customHeight="1">
      <c r="A864" s="148" t="s">
        <v>733</v>
      </c>
      <c r="B864" s="153">
        <v>0</v>
      </c>
      <c r="C864" s="153">
        <v>5</v>
      </c>
      <c r="D864" s="154" t="e">
        <f t="shared" si="13"/>
        <v>#DIV/0!</v>
      </c>
    </row>
    <row r="865" spans="1:4" ht="16.5" customHeight="1">
      <c r="A865" s="148" t="s">
        <v>734</v>
      </c>
      <c r="B865" s="153">
        <v>0</v>
      </c>
      <c r="C865" s="153">
        <v>7</v>
      </c>
      <c r="D865" s="154" t="e">
        <f t="shared" si="13"/>
        <v>#DIV/0!</v>
      </c>
    </row>
    <row r="866" spans="1:4" ht="16.5" customHeight="1">
      <c r="A866" s="148" t="s">
        <v>735</v>
      </c>
      <c r="B866" s="153">
        <v>0</v>
      </c>
      <c r="C866" s="153">
        <v>5</v>
      </c>
      <c r="D866" s="154" t="e">
        <f t="shared" si="13"/>
        <v>#DIV/0!</v>
      </c>
    </row>
    <row r="867" spans="1:4" ht="16.5" customHeight="1">
      <c r="A867" s="148" t="s">
        <v>736</v>
      </c>
      <c r="B867" s="153">
        <v>0</v>
      </c>
      <c r="C867" s="153"/>
      <c r="D867" s="154" t="e">
        <f t="shared" si="13"/>
        <v>#DIV/0!</v>
      </c>
    </row>
    <row r="868" spans="1:4" ht="16.5" customHeight="1">
      <c r="A868" s="148" t="s">
        <v>737</v>
      </c>
      <c r="B868" s="153">
        <v>0</v>
      </c>
      <c r="C868" s="153"/>
      <c r="D868" s="154" t="e">
        <f t="shared" si="13"/>
        <v>#DIV/0!</v>
      </c>
    </row>
    <row r="869" spans="1:4" ht="16.5" customHeight="1">
      <c r="A869" s="148" t="s">
        <v>738</v>
      </c>
      <c r="B869" s="153">
        <v>0</v>
      </c>
      <c r="C869" s="153"/>
      <c r="D869" s="154" t="e">
        <f t="shared" si="13"/>
        <v>#DIV/0!</v>
      </c>
    </row>
    <row r="870" spans="1:4" ht="16.5" customHeight="1">
      <c r="A870" s="148" t="s">
        <v>739</v>
      </c>
      <c r="B870" s="153">
        <v>0</v>
      </c>
      <c r="C870" s="153"/>
      <c r="D870" s="154" t="e">
        <f t="shared" si="13"/>
        <v>#DIV/0!</v>
      </c>
    </row>
    <row r="871" spans="1:4" ht="16.5" customHeight="1">
      <c r="A871" s="148" t="s">
        <v>740</v>
      </c>
      <c r="B871" s="153">
        <v>0</v>
      </c>
      <c r="C871" s="153">
        <v>98</v>
      </c>
      <c r="D871" s="154" t="e">
        <f t="shared" si="13"/>
        <v>#DIV/0!</v>
      </c>
    </row>
    <row r="872" spans="1:4" ht="16.5" customHeight="1">
      <c r="A872" s="148" t="s">
        <v>741</v>
      </c>
      <c r="B872" s="153">
        <v>0</v>
      </c>
      <c r="C872" s="153">
        <v>21</v>
      </c>
      <c r="D872" s="154" t="e">
        <f t="shared" si="13"/>
        <v>#DIV/0!</v>
      </c>
    </row>
    <row r="873" spans="1:4" ht="16.5" customHeight="1">
      <c r="A873" s="148" t="s">
        <v>742</v>
      </c>
      <c r="B873" s="153">
        <v>0</v>
      </c>
      <c r="C873" s="153">
        <v>5</v>
      </c>
      <c r="D873" s="154" t="e">
        <f t="shared" si="13"/>
        <v>#DIV/0!</v>
      </c>
    </row>
    <row r="874" spans="1:4" ht="16.5" customHeight="1">
      <c r="A874" s="148" t="s">
        <v>743</v>
      </c>
      <c r="B874" s="153">
        <v>28</v>
      </c>
      <c r="C874" s="153">
        <v>29</v>
      </c>
      <c r="D874" s="154">
        <f t="shared" si="13"/>
        <v>103.57142857142858</v>
      </c>
    </row>
    <row r="875" spans="1:4" ht="16.5" customHeight="1">
      <c r="A875" s="148" t="s">
        <v>744</v>
      </c>
      <c r="B875" s="153">
        <v>1500</v>
      </c>
      <c r="C875" s="153">
        <v>2000</v>
      </c>
      <c r="D875" s="154">
        <f t="shared" si="13"/>
        <v>133.33333333333331</v>
      </c>
    </row>
    <row r="876" spans="1:4" ht="16.5" customHeight="1">
      <c r="A876" s="148" t="s">
        <v>745</v>
      </c>
      <c r="B876" s="153">
        <v>12</v>
      </c>
      <c r="C876" s="153">
        <v>16</v>
      </c>
      <c r="D876" s="154">
        <f t="shared" si="13"/>
        <v>133.33333333333331</v>
      </c>
    </row>
    <row r="877" spans="1:4" ht="16.5" customHeight="1">
      <c r="A877" s="148" t="s">
        <v>746</v>
      </c>
      <c r="B877" s="153">
        <v>0</v>
      </c>
      <c r="C877" s="153"/>
      <c r="D877" s="154" t="e">
        <f t="shared" si="13"/>
        <v>#DIV/0!</v>
      </c>
    </row>
    <row r="878" spans="1:4" ht="16.5" customHeight="1">
      <c r="A878" s="148" t="s">
        <v>747</v>
      </c>
      <c r="B878" s="153">
        <v>3592</v>
      </c>
      <c r="C878" s="153">
        <v>2258</v>
      </c>
      <c r="D878" s="154">
        <f t="shared" si="13"/>
        <v>62.8619153674833</v>
      </c>
    </row>
    <row r="879" spans="1:4" ht="16.5" customHeight="1">
      <c r="A879" s="148" t="s">
        <v>748</v>
      </c>
      <c r="B879" s="153">
        <v>4251</v>
      </c>
      <c r="C879" s="149">
        <v>6171</v>
      </c>
      <c r="D879" s="154">
        <f t="shared" si="13"/>
        <v>145.16584333098095</v>
      </c>
    </row>
    <row r="880" spans="1:4" ht="16.5" customHeight="1">
      <c r="A880" s="148" t="s">
        <v>93</v>
      </c>
      <c r="B880" s="153">
        <v>896</v>
      </c>
      <c r="C880" s="153">
        <v>784</v>
      </c>
      <c r="D880" s="154">
        <f t="shared" si="13"/>
        <v>87.5</v>
      </c>
    </row>
    <row r="881" spans="1:4" ht="16.5" customHeight="1">
      <c r="A881" s="148" t="s">
        <v>94</v>
      </c>
      <c r="B881" s="153">
        <v>0</v>
      </c>
      <c r="C881" s="153">
        <v>0</v>
      </c>
      <c r="D881" s="154" t="e">
        <f t="shared" si="13"/>
        <v>#DIV/0!</v>
      </c>
    </row>
    <row r="882" spans="1:4" ht="16.5" customHeight="1">
      <c r="A882" s="148" t="s">
        <v>95</v>
      </c>
      <c r="B882" s="153">
        <v>0</v>
      </c>
      <c r="C882" s="153">
        <v>0</v>
      </c>
      <c r="D882" s="154" t="e">
        <f t="shared" si="13"/>
        <v>#DIV/0!</v>
      </c>
    </row>
    <row r="883" spans="1:4" ht="16.5" customHeight="1">
      <c r="A883" s="148" t="s">
        <v>749</v>
      </c>
      <c r="B883" s="153">
        <v>774</v>
      </c>
      <c r="C883" s="153">
        <v>636</v>
      </c>
      <c r="D883" s="154">
        <f t="shared" si="13"/>
        <v>82.17054263565892</v>
      </c>
    </row>
    <row r="884" spans="1:4" ht="16.5" customHeight="1">
      <c r="A884" s="148" t="s">
        <v>750</v>
      </c>
      <c r="B884" s="153">
        <v>1160</v>
      </c>
      <c r="C884" s="153">
        <v>285</v>
      </c>
      <c r="D884" s="154">
        <f t="shared" si="13"/>
        <v>24.568965517241377</v>
      </c>
    </row>
    <row r="885" spans="1:4" ht="16.5" customHeight="1">
      <c r="A885" s="148" t="s">
        <v>751</v>
      </c>
      <c r="B885" s="153">
        <v>5</v>
      </c>
      <c r="C885" s="153">
        <v>110</v>
      </c>
      <c r="D885" s="154">
        <f t="shared" si="13"/>
        <v>2200</v>
      </c>
    </row>
    <row r="886" spans="1:4" ht="16.5" customHeight="1">
      <c r="A886" s="148" t="s">
        <v>752</v>
      </c>
      <c r="B886" s="153">
        <v>69</v>
      </c>
      <c r="C886" s="153">
        <v>83</v>
      </c>
      <c r="D886" s="154">
        <f t="shared" si="13"/>
        <v>120.28985507246377</v>
      </c>
    </row>
    <row r="887" spans="1:4" ht="16.5" customHeight="1">
      <c r="A887" s="148" t="s">
        <v>753</v>
      </c>
      <c r="B887" s="153">
        <v>0</v>
      </c>
      <c r="C887" s="153">
        <v>105</v>
      </c>
      <c r="D887" s="154" t="e">
        <f t="shared" si="13"/>
        <v>#DIV/0!</v>
      </c>
    </row>
    <row r="888" spans="1:4" ht="16.5" customHeight="1">
      <c r="A888" s="148" t="s">
        <v>754</v>
      </c>
      <c r="B888" s="153">
        <v>0</v>
      </c>
      <c r="C888" s="153">
        <v>0</v>
      </c>
      <c r="D888" s="154" t="e">
        <f t="shared" si="13"/>
        <v>#DIV/0!</v>
      </c>
    </row>
    <row r="889" spans="1:4" ht="16.5" customHeight="1">
      <c r="A889" s="148" t="s">
        <v>755</v>
      </c>
      <c r="B889" s="153">
        <v>0</v>
      </c>
      <c r="C889" s="153">
        <v>0</v>
      </c>
      <c r="D889" s="154" t="e">
        <f t="shared" si="13"/>
        <v>#DIV/0!</v>
      </c>
    </row>
    <row r="890" spans="1:4" ht="16.5" customHeight="1">
      <c r="A890" s="148" t="s">
        <v>756</v>
      </c>
      <c r="B890" s="153">
        <v>0</v>
      </c>
      <c r="C890" s="153">
        <v>0</v>
      </c>
      <c r="D890" s="154" t="e">
        <f t="shared" si="13"/>
        <v>#DIV/0!</v>
      </c>
    </row>
    <row r="891" spans="1:4" ht="16.5" customHeight="1">
      <c r="A891" s="148" t="s">
        <v>757</v>
      </c>
      <c r="B891" s="153">
        <v>20</v>
      </c>
      <c r="C891" s="153">
        <v>6</v>
      </c>
      <c r="D891" s="154">
        <f t="shared" si="13"/>
        <v>30</v>
      </c>
    </row>
    <row r="892" spans="1:4" ht="16.5" customHeight="1">
      <c r="A892" s="148" t="s">
        <v>758</v>
      </c>
      <c r="B892" s="153">
        <v>0</v>
      </c>
      <c r="C892" s="153">
        <v>0</v>
      </c>
      <c r="D892" s="154" t="e">
        <f t="shared" si="13"/>
        <v>#DIV/0!</v>
      </c>
    </row>
    <row r="893" spans="1:4" ht="16.5" customHeight="1">
      <c r="A893" s="148" t="s">
        <v>759</v>
      </c>
      <c r="B893" s="153">
        <v>0</v>
      </c>
      <c r="C893" s="153">
        <v>0</v>
      </c>
      <c r="D893" s="154" t="e">
        <f t="shared" si="13"/>
        <v>#DIV/0!</v>
      </c>
    </row>
    <row r="894" spans="1:4" ht="16.5" customHeight="1">
      <c r="A894" s="148" t="s">
        <v>760</v>
      </c>
      <c r="B894" s="153">
        <v>0</v>
      </c>
      <c r="C894" s="153">
        <v>0</v>
      </c>
      <c r="D894" s="154" t="e">
        <f t="shared" si="13"/>
        <v>#DIV/0!</v>
      </c>
    </row>
    <row r="895" spans="1:4" ht="16.5" customHeight="1">
      <c r="A895" s="148" t="s">
        <v>761</v>
      </c>
      <c r="B895" s="153">
        <v>0</v>
      </c>
      <c r="C895" s="153">
        <v>0</v>
      </c>
      <c r="D895" s="154" t="e">
        <f t="shared" si="13"/>
        <v>#DIV/0!</v>
      </c>
    </row>
    <row r="896" spans="1:4" ht="16.5" customHeight="1">
      <c r="A896" s="148" t="s">
        <v>762</v>
      </c>
      <c r="B896" s="153">
        <v>30</v>
      </c>
      <c r="C896" s="153">
        <v>0</v>
      </c>
      <c r="D896" s="154">
        <f t="shared" si="13"/>
        <v>0</v>
      </c>
    </row>
    <row r="897" spans="1:4" ht="16.5" customHeight="1">
      <c r="A897" s="148" t="s">
        <v>763</v>
      </c>
      <c r="B897" s="153">
        <v>0</v>
      </c>
      <c r="C897" s="153">
        <v>0</v>
      </c>
      <c r="D897" s="154" t="e">
        <f t="shared" si="13"/>
        <v>#DIV/0!</v>
      </c>
    </row>
    <row r="898" spans="1:4" ht="16.5" customHeight="1">
      <c r="A898" s="148" t="s">
        <v>764</v>
      </c>
      <c r="B898" s="153">
        <v>0</v>
      </c>
      <c r="C898" s="153">
        <v>0</v>
      </c>
      <c r="D898" s="154" t="e">
        <f t="shared" si="13"/>
        <v>#DIV/0!</v>
      </c>
    </row>
    <row r="899" spans="1:4" ht="16.5" customHeight="1">
      <c r="A899" s="148" t="s">
        <v>765</v>
      </c>
      <c r="B899" s="153">
        <v>94</v>
      </c>
      <c r="C899" s="153">
        <v>0</v>
      </c>
      <c r="D899" s="154">
        <f t="shared" si="13"/>
        <v>0</v>
      </c>
    </row>
    <row r="900" spans="1:4" ht="16.5" customHeight="1">
      <c r="A900" s="148" t="s">
        <v>766</v>
      </c>
      <c r="B900" s="153">
        <v>0</v>
      </c>
      <c r="C900" s="153">
        <v>0</v>
      </c>
      <c r="D900" s="154" t="e">
        <f t="shared" si="13"/>
        <v>#DIV/0!</v>
      </c>
    </row>
    <row r="901" spans="1:4" ht="16.5" customHeight="1">
      <c r="A901" s="148" t="s">
        <v>767</v>
      </c>
      <c r="B901" s="153">
        <v>0</v>
      </c>
      <c r="C901" s="153">
        <v>0</v>
      </c>
      <c r="D901" s="154" t="e">
        <f t="shared" si="13"/>
        <v>#DIV/0!</v>
      </c>
    </row>
    <row r="902" spans="1:4" ht="16.5" customHeight="1">
      <c r="A902" s="148" t="s">
        <v>768</v>
      </c>
      <c r="B902" s="153">
        <v>0</v>
      </c>
      <c r="C902" s="153">
        <v>35</v>
      </c>
      <c r="D902" s="154" t="e">
        <f aca="true" t="shared" si="14" ref="D902:D965">C902/B902*100</f>
        <v>#DIV/0!</v>
      </c>
    </row>
    <row r="903" spans="1:4" ht="16.5" customHeight="1">
      <c r="A903" s="148" t="s">
        <v>769</v>
      </c>
      <c r="B903" s="153">
        <v>1203</v>
      </c>
      <c r="C903" s="153">
        <v>4127</v>
      </c>
      <c r="D903" s="154">
        <f t="shared" si="14"/>
        <v>343.0590191188695</v>
      </c>
    </row>
    <row r="904" spans="1:4" ht="16.5" customHeight="1">
      <c r="A904" s="148" t="s">
        <v>770</v>
      </c>
      <c r="B904" s="153">
        <v>8126</v>
      </c>
      <c r="C904" s="149">
        <v>10560</v>
      </c>
      <c r="D904" s="154">
        <f t="shared" si="14"/>
        <v>129.95323652473542</v>
      </c>
    </row>
    <row r="905" spans="1:4" ht="16.5" customHeight="1">
      <c r="A905" s="148" t="s">
        <v>93</v>
      </c>
      <c r="B905" s="153">
        <v>1189</v>
      </c>
      <c r="C905" s="153">
        <v>874</v>
      </c>
      <c r="D905" s="154">
        <f t="shared" si="14"/>
        <v>73.5071488645921</v>
      </c>
    </row>
    <row r="906" spans="1:4" ht="16.5" customHeight="1">
      <c r="A906" s="148" t="s">
        <v>94</v>
      </c>
      <c r="B906" s="153">
        <v>0</v>
      </c>
      <c r="C906" s="155">
        <v>0</v>
      </c>
      <c r="D906" s="154" t="e">
        <f t="shared" si="14"/>
        <v>#DIV/0!</v>
      </c>
    </row>
    <row r="907" spans="1:4" ht="16.5" customHeight="1">
      <c r="A907" s="148" t="s">
        <v>95</v>
      </c>
      <c r="B907" s="153">
        <v>0</v>
      </c>
      <c r="C907" s="155">
        <v>8</v>
      </c>
      <c r="D907" s="154" t="e">
        <f t="shared" si="14"/>
        <v>#DIV/0!</v>
      </c>
    </row>
    <row r="908" spans="1:4" ht="16.5" customHeight="1">
      <c r="A908" s="148" t="s">
        <v>771</v>
      </c>
      <c r="B908" s="153">
        <v>40</v>
      </c>
      <c r="C908" s="155">
        <v>219</v>
      </c>
      <c r="D908" s="154">
        <f t="shared" si="14"/>
        <v>547.5</v>
      </c>
    </row>
    <row r="909" spans="1:4" ht="16.5" customHeight="1">
      <c r="A909" s="148" t="s">
        <v>772</v>
      </c>
      <c r="B909" s="153">
        <v>1557</v>
      </c>
      <c r="C909" s="153">
        <v>2368</v>
      </c>
      <c r="D909" s="154">
        <f t="shared" si="14"/>
        <v>152.08734746307</v>
      </c>
    </row>
    <row r="910" spans="1:4" ht="16.5" customHeight="1">
      <c r="A910" s="148" t="s">
        <v>773</v>
      </c>
      <c r="B910" s="153">
        <v>2068</v>
      </c>
      <c r="C910" s="153">
        <v>1374</v>
      </c>
      <c r="D910" s="154">
        <f t="shared" si="14"/>
        <v>66.44100580270793</v>
      </c>
    </row>
    <row r="911" spans="1:4" ht="16.5" customHeight="1">
      <c r="A911" s="148" t="s">
        <v>774</v>
      </c>
      <c r="B911" s="153">
        <v>0</v>
      </c>
      <c r="C911" s="153">
        <v>0</v>
      </c>
      <c r="D911" s="154" t="e">
        <f t="shared" si="14"/>
        <v>#DIV/0!</v>
      </c>
    </row>
    <row r="912" spans="1:4" ht="16.5" customHeight="1">
      <c r="A912" s="148" t="s">
        <v>775</v>
      </c>
      <c r="B912" s="153">
        <v>323</v>
      </c>
      <c r="C912" s="153">
        <v>903</v>
      </c>
      <c r="D912" s="154">
        <f t="shared" si="14"/>
        <v>279.56656346749224</v>
      </c>
    </row>
    <row r="913" spans="1:4" ht="16.5" customHeight="1">
      <c r="A913" s="148" t="s">
        <v>776</v>
      </c>
      <c r="B913" s="153">
        <v>3</v>
      </c>
      <c r="C913" s="155">
        <v>24</v>
      </c>
      <c r="D913" s="154">
        <f t="shared" si="14"/>
        <v>800</v>
      </c>
    </row>
    <row r="914" spans="1:4" ht="16.5" customHeight="1">
      <c r="A914" s="148" t="s">
        <v>777</v>
      </c>
      <c r="B914" s="153">
        <v>888</v>
      </c>
      <c r="C914" s="153">
        <v>262</v>
      </c>
      <c r="D914" s="154">
        <f t="shared" si="14"/>
        <v>29.504504504504503</v>
      </c>
    </row>
    <row r="915" spans="1:4" ht="16.5" customHeight="1">
      <c r="A915" s="148" t="s">
        <v>778</v>
      </c>
      <c r="B915" s="153">
        <v>611</v>
      </c>
      <c r="C915" s="153">
        <v>627</v>
      </c>
      <c r="D915" s="154">
        <f t="shared" si="14"/>
        <v>102.61865793780687</v>
      </c>
    </row>
    <row r="916" spans="1:4" ht="16.5" customHeight="1">
      <c r="A916" s="148" t="s">
        <v>779</v>
      </c>
      <c r="B916" s="153">
        <v>0</v>
      </c>
      <c r="C916" s="155">
        <v>70</v>
      </c>
      <c r="D916" s="154" t="e">
        <f t="shared" si="14"/>
        <v>#DIV/0!</v>
      </c>
    </row>
    <row r="917" spans="1:4" ht="16.5" customHeight="1">
      <c r="A917" s="148" t="s">
        <v>780</v>
      </c>
      <c r="B917" s="153">
        <v>140</v>
      </c>
      <c r="C917" s="153">
        <v>70</v>
      </c>
      <c r="D917" s="154">
        <f t="shared" si="14"/>
        <v>50</v>
      </c>
    </row>
    <row r="918" spans="1:4" ht="16.5" customHeight="1">
      <c r="A918" s="148" t="s">
        <v>781</v>
      </c>
      <c r="B918" s="153">
        <v>0</v>
      </c>
      <c r="C918" s="153">
        <v>180</v>
      </c>
      <c r="D918" s="154" t="e">
        <f t="shared" si="14"/>
        <v>#DIV/0!</v>
      </c>
    </row>
    <row r="919" spans="1:4" ht="16.5" customHeight="1">
      <c r="A919" s="148" t="s">
        <v>782</v>
      </c>
      <c r="B919" s="153">
        <v>0</v>
      </c>
      <c r="C919" s="155">
        <v>160</v>
      </c>
      <c r="D919" s="154" t="e">
        <f t="shared" si="14"/>
        <v>#DIV/0!</v>
      </c>
    </row>
    <row r="920" spans="1:4" ht="16.5" customHeight="1">
      <c r="A920" s="148" t="s">
        <v>783</v>
      </c>
      <c r="B920" s="153">
        <v>0</v>
      </c>
      <c r="C920" s="153">
        <v>400</v>
      </c>
      <c r="D920" s="154" t="e">
        <f t="shared" si="14"/>
        <v>#DIV/0!</v>
      </c>
    </row>
    <row r="921" spans="1:4" ht="16.5" customHeight="1">
      <c r="A921" s="148" t="s">
        <v>784</v>
      </c>
      <c r="B921" s="153">
        <v>0</v>
      </c>
      <c r="C921" s="153">
        <v>25</v>
      </c>
      <c r="D921" s="154" t="e">
        <f t="shared" si="14"/>
        <v>#DIV/0!</v>
      </c>
    </row>
    <row r="922" spans="1:4" ht="16.5" customHeight="1">
      <c r="A922" s="148" t="s">
        <v>785</v>
      </c>
      <c r="B922" s="153">
        <v>0</v>
      </c>
      <c r="C922" s="155">
        <v>0</v>
      </c>
      <c r="D922" s="154" t="e">
        <f t="shared" si="14"/>
        <v>#DIV/0!</v>
      </c>
    </row>
    <row r="923" spans="1:4" ht="16.5" customHeight="1">
      <c r="A923" s="148" t="s">
        <v>786</v>
      </c>
      <c r="B923" s="153">
        <v>0</v>
      </c>
      <c r="C923" s="155">
        <v>0</v>
      </c>
      <c r="D923" s="154" t="e">
        <f t="shared" si="14"/>
        <v>#DIV/0!</v>
      </c>
    </row>
    <row r="924" spans="1:4" ht="16.5" customHeight="1">
      <c r="A924" s="148" t="s">
        <v>787</v>
      </c>
      <c r="B924" s="153">
        <v>0</v>
      </c>
      <c r="C924" s="155">
        <v>0</v>
      </c>
      <c r="D924" s="154" t="e">
        <f t="shared" si="14"/>
        <v>#DIV/0!</v>
      </c>
    </row>
    <row r="925" spans="1:4" ht="16.5" customHeight="1">
      <c r="A925" s="148" t="s">
        <v>788</v>
      </c>
      <c r="B925" s="153">
        <v>0</v>
      </c>
      <c r="C925" s="155">
        <v>0</v>
      </c>
      <c r="D925" s="154" t="e">
        <f t="shared" si="14"/>
        <v>#DIV/0!</v>
      </c>
    </row>
    <row r="926" spans="1:4" ht="16.5" customHeight="1">
      <c r="A926" s="148" t="s">
        <v>761</v>
      </c>
      <c r="B926" s="153">
        <v>0</v>
      </c>
      <c r="C926" s="155">
        <v>0</v>
      </c>
      <c r="D926" s="154" t="e">
        <f t="shared" si="14"/>
        <v>#DIV/0!</v>
      </c>
    </row>
    <row r="927" spans="1:4" ht="16.5" customHeight="1">
      <c r="A927" s="148" t="s">
        <v>789</v>
      </c>
      <c r="B927" s="153">
        <v>0</v>
      </c>
      <c r="C927" s="155">
        <v>0</v>
      </c>
      <c r="D927" s="154" t="e">
        <f t="shared" si="14"/>
        <v>#DIV/0!</v>
      </c>
    </row>
    <row r="928" spans="1:4" ht="16.5" customHeight="1">
      <c r="A928" s="148" t="s">
        <v>790</v>
      </c>
      <c r="B928" s="153">
        <v>0</v>
      </c>
      <c r="C928" s="153">
        <v>0</v>
      </c>
      <c r="D928" s="154" t="e">
        <f t="shared" si="14"/>
        <v>#DIV/0!</v>
      </c>
    </row>
    <row r="929" spans="1:4" ht="16.5" customHeight="1">
      <c r="A929" s="148" t="s">
        <v>791</v>
      </c>
      <c r="B929" s="153">
        <v>1307</v>
      </c>
      <c r="C929" s="153">
        <v>2996</v>
      </c>
      <c r="D929" s="154">
        <f t="shared" si="14"/>
        <v>229.22723794950267</v>
      </c>
    </row>
    <row r="930" spans="1:4" ht="16.5" customHeight="1">
      <c r="A930" s="148" t="s">
        <v>792</v>
      </c>
      <c r="B930" s="153">
        <v>0</v>
      </c>
      <c r="C930" s="155">
        <v>0</v>
      </c>
      <c r="D930" s="154" t="e">
        <f t="shared" si="14"/>
        <v>#DIV/0!</v>
      </c>
    </row>
    <row r="931" spans="1:4" ht="16.5" customHeight="1">
      <c r="A931" s="148" t="s">
        <v>93</v>
      </c>
      <c r="B931" s="153">
        <v>0</v>
      </c>
      <c r="C931" s="155">
        <v>0</v>
      </c>
      <c r="D931" s="154" t="e">
        <f t="shared" si="14"/>
        <v>#DIV/0!</v>
      </c>
    </row>
    <row r="932" spans="1:4" ht="16.5" customHeight="1">
      <c r="A932" s="148" t="s">
        <v>94</v>
      </c>
      <c r="B932" s="153">
        <v>0</v>
      </c>
      <c r="C932" s="155">
        <v>0</v>
      </c>
      <c r="D932" s="154" t="e">
        <f t="shared" si="14"/>
        <v>#DIV/0!</v>
      </c>
    </row>
    <row r="933" spans="1:4" ht="16.5" customHeight="1">
      <c r="A933" s="148" t="s">
        <v>95</v>
      </c>
      <c r="B933" s="153">
        <v>0</v>
      </c>
      <c r="C933" s="155">
        <v>0</v>
      </c>
      <c r="D933" s="154" t="e">
        <f t="shared" si="14"/>
        <v>#DIV/0!</v>
      </c>
    </row>
    <row r="934" spans="1:4" ht="16.5" customHeight="1">
      <c r="A934" s="148" t="s">
        <v>793</v>
      </c>
      <c r="B934" s="153">
        <v>0</v>
      </c>
      <c r="C934" s="155">
        <v>0</v>
      </c>
      <c r="D934" s="154" t="e">
        <f t="shared" si="14"/>
        <v>#DIV/0!</v>
      </c>
    </row>
    <row r="935" spans="1:4" ht="16.5" customHeight="1">
      <c r="A935" s="148" t="s">
        <v>794</v>
      </c>
      <c r="B935" s="153">
        <v>0</v>
      </c>
      <c r="C935" s="155">
        <v>0</v>
      </c>
      <c r="D935" s="154" t="e">
        <f t="shared" si="14"/>
        <v>#DIV/0!</v>
      </c>
    </row>
    <row r="936" spans="1:4" ht="16.5" customHeight="1">
      <c r="A936" s="148" t="s">
        <v>795</v>
      </c>
      <c r="B936" s="153">
        <v>0</v>
      </c>
      <c r="C936" s="155">
        <v>0</v>
      </c>
      <c r="D936" s="154" t="e">
        <f t="shared" si="14"/>
        <v>#DIV/0!</v>
      </c>
    </row>
    <row r="937" spans="1:4" ht="16.5" customHeight="1">
      <c r="A937" s="148" t="s">
        <v>796</v>
      </c>
      <c r="B937" s="153">
        <v>0</v>
      </c>
      <c r="C937" s="155">
        <v>0</v>
      </c>
      <c r="D937" s="154" t="e">
        <f t="shared" si="14"/>
        <v>#DIV/0!</v>
      </c>
    </row>
    <row r="938" spans="1:4" ht="16.5" customHeight="1">
      <c r="A938" s="148" t="s">
        <v>797</v>
      </c>
      <c r="B938" s="153">
        <v>0</v>
      </c>
      <c r="C938" s="155">
        <v>0</v>
      </c>
      <c r="D938" s="154" t="e">
        <f t="shared" si="14"/>
        <v>#DIV/0!</v>
      </c>
    </row>
    <row r="939" spans="1:4" ht="16.5" customHeight="1">
      <c r="A939" s="148" t="s">
        <v>798</v>
      </c>
      <c r="B939" s="153">
        <v>0</v>
      </c>
      <c r="C939" s="155">
        <v>0</v>
      </c>
      <c r="D939" s="154" t="e">
        <f t="shared" si="14"/>
        <v>#DIV/0!</v>
      </c>
    </row>
    <row r="940" spans="1:4" ht="16.5" customHeight="1">
      <c r="A940" s="148" t="s">
        <v>799</v>
      </c>
      <c r="B940" s="153">
        <v>0</v>
      </c>
      <c r="C940" s="155">
        <v>0</v>
      </c>
      <c r="D940" s="154" t="e">
        <f t="shared" si="14"/>
        <v>#DIV/0!</v>
      </c>
    </row>
    <row r="941" spans="1:4" ht="16.5" customHeight="1">
      <c r="A941" s="148" t="s">
        <v>800</v>
      </c>
      <c r="B941" s="153">
        <v>6411</v>
      </c>
      <c r="C941" s="149">
        <v>33316</v>
      </c>
      <c r="D941" s="154">
        <f t="shared" si="14"/>
        <v>519.6693183590703</v>
      </c>
    </row>
    <row r="942" spans="1:4" ht="16.5" customHeight="1">
      <c r="A942" s="148" t="s">
        <v>93</v>
      </c>
      <c r="B942" s="153">
        <v>374</v>
      </c>
      <c r="C942" s="153">
        <v>248</v>
      </c>
      <c r="D942" s="154">
        <f t="shared" si="14"/>
        <v>66.31016042780749</v>
      </c>
    </row>
    <row r="943" spans="1:4" ht="16.5" customHeight="1">
      <c r="A943" s="148" t="s">
        <v>94</v>
      </c>
      <c r="B943" s="153">
        <v>0</v>
      </c>
      <c r="C943" s="153">
        <v>0</v>
      </c>
      <c r="D943" s="154" t="e">
        <f t="shared" si="14"/>
        <v>#DIV/0!</v>
      </c>
    </row>
    <row r="944" spans="1:4" ht="16.5" customHeight="1">
      <c r="A944" s="148" t="s">
        <v>95</v>
      </c>
      <c r="B944" s="153">
        <v>0</v>
      </c>
      <c r="C944" s="153">
        <v>0</v>
      </c>
      <c r="D944" s="154" t="e">
        <f t="shared" si="14"/>
        <v>#DIV/0!</v>
      </c>
    </row>
    <row r="945" spans="1:4" ht="16.5" customHeight="1">
      <c r="A945" s="148" t="s">
        <v>801</v>
      </c>
      <c r="B945" s="153">
        <v>5287</v>
      </c>
      <c r="C945" s="153">
        <v>32647</v>
      </c>
      <c r="D945" s="154">
        <f t="shared" si="14"/>
        <v>617.4957442784188</v>
      </c>
    </row>
    <row r="946" spans="1:4" ht="16.5" customHeight="1">
      <c r="A946" s="148" t="s">
        <v>802</v>
      </c>
      <c r="B946" s="153">
        <v>30</v>
      </c>
      <c r="C946" s="153">
        <v>100</v>
      </c>
      <c r="D946" s="154">
        <f t="shared" si="14"/>
        <v>333.33333333333337</v>
      </c>
    </row>
    <row r="947" spans="1:4" ht="16.5" customHeight="1">
      <c r="A947" s="148" t="s">
        <v>803</v>
      </c>
      <c r="B947" s="153">
        <v>0</v>
      </c>
      <c r="C947" s="153">
        <v>0</v>
      </c>
      <c r="D947" s="154" t="e">
        <f t="shared" si="14"/>
        <v>#DIV/0!</v>
      </c>
    </row>
    <row r="948" spans="1:4" ht="16.5" customHeight="1">
      <c r="A948" s="148" t="s">
        <v>804</v>
      </c>
      <c r="B948" s="153">
        <v>0</v>
      </c>
      <c r="C948" s="153">
        <v>0</v>
      </c>
      <c r="D948" s="154" t="e">
        <f t="shared" si="14"/>
        <v>#DIV/0!</v>
      </c>
    </row>
    <row r="949" spans="1:4" ht="16.5" customHeight="1">
      <c r="A949" s="148" t="s">
        <v>805</v>
      </c>
      <c r="B949" s="153">
        <v>0</v>
      </c>
      <c r="C949" s="153">
        <v>0</v>
      </c>
      <c r="D949" s="154" t="e">
        <f t="shared" si="14"/>
        <v>#DIV/0!</v>
      </c>
    </row>
    <row r="950" spans="1:4" ht="16.5" customHeight="1">
      <c r="A950" s="148" t="s">
        <v>806</v>
      </c>
      <c r="B950" s="153">
        <v>0</v>
      </c>
      <c r="C950" s="153">
        <v>0</v>
      </c>
      <c r="D950" s="154" t="e">
        <f t="shared" si="14"/>
        <v>#DIV/0!</v>
      </c>
    </row>
    <row r="951" spans="1:4" ht="16.5" customHeight="1">
      <c r="A951" s="148" t="s">
        <v>807</v>
      </c>
      <c r="B951" s="153">
        <v>720</v>
      </c>
      <c r="C951" s="153">
        <v>321</v>
      </c>
      <c r="D951" s="154">
        <f t="shared" si="14"/>
        <v>44.583333333333336</v>
      </c>
    </row>
    <row r="952" spans="1:4" ht="16.5" customHeight="1">
      <c r="A952" s="148" t="s">
        <v>808</v>
      </c>
      <c r="B952" s="153">
        <v>76</v>
      </c>
      <c r="C952" s="149">
        <v>1150</v>
      </c>
      <c r="D952" s="154">
        <f t="shared" si="14"/>
        <v>1513.157894736842</v>
      </c>
    </row>
    <row r="953" spans="1:4" ht="16.5" customHeight="1">
      <c r="A953" s="148" t="s">
        <v>387</v>
      </c>
      <c r="B953" s="153">
        <v>59</v>
      </c>
      <c r="C953" s="153">
        <v>262</v>
      </c>
      <c r="D953" s="154">
        <f t="shared" si="14"/>
        <v>444.06779661016947</v>
      </c>
    </row>
    <row r="954" spans="1:4" ht="16.5" customHeight="1">
      <c r="A954" s="148" t="s">
        <v>809</v>
      </c>
      <c r="B954" s="153">
        <v>17</v>
      </c>
      <c r="C954" s="153">
        <v>336</v>
      </c>
      <c r="D954" s="154">
        <f t="shared" si="14"/>
        <v>1976.4705882352941</v>
      </c>
    </row>
    <row r="955" spans="1:4" ht="16.5" customHeight="1">
      <c r="A955" s="148" t="s">
        <v>810</v>
      </c>
      <c r="B955" s="153">
        <v>0</v>
      </c>
      <c r="C955" s="153">
        <v>481</v>
      </c>
      <c r="D955" s="154" t="e">
        <f t="shared" si="14"/>
        <v>#DIV/0!</v>
      </c>
    </row>
    <row r="956" spans="1:4" ht="16.5" customHeight="1">
      <c r="A956" s="148" t="s">
        <v>811</v>
      </c>
      <c r="B956" s="153">
        <v>0</v>
      </c>
      <c r="C956" s="153">
        <v>0</v>
      </c>
      <c r="D956" s="154" t="e">
        <f t="shared" si="14"/>
        <v>#DIV/0!</v>
      </c>
    </row>
    <row r="957" spans="1:4" ht="16.5" customHeight="1">
      <c r="A957" s="148" t="s">
        <v>812</v>
      </c>
      <c r="B957" s="153">
        <v>0</v>
      </c>
      <c r="C957" s="153">
        <v>71</v>
      </c>
      <c r="D957" s="154" t="e">
        <f t="shared" si="14"/>
        <v>#DIV/0!</v>
      </c>
    </row>
    <row r="958" spans="1:4" ht="16.5" customHeight="1">
      <c r="A958" s="148" t="s">
        <v>813</v>
      </c>
      <c r="B958" s="153">
        <v>30</v>
      </c>
      <c r="C958" s="149">
        <v>0</v>
      </c>
      <c r="D958" s="154">
        <f t="shared" si="14"/>
        <v>0</v>
      </c>
    </row>
    <row r="959" spans="1:4" ht="16.5" customHeight="1">
      <c r="A959" s="148" t="s">
        <v>814</v>
      </c>
      <c r="B959" s="153">
        <v>0</v>
      </c>
      <c r="C959" s="153">
        <v>0</v>
      </c>
      <c r="D959" s="154" t="e">
        <f t="shared" si="14"/>
        <v>#DIV/0!</v>
      </c>
    </row>
    <row r="960" spans="1:4" ht="16.5" customHeight="1">
      <c r="A960" s="148" t="s">
        <v>815</v>
      </c>
      <c r="B960" s="153">
        <v>30</v>
      </c>
      <c r="C960" s="153">
        <v>0</v>
      </c>
      <c r="D960" s="154">
        <f t="shared" si="14"/>
        <v>0</v>
      </c>
    </row>
    <row r="961" spans="1:4" ht="16.5" customHeight="1">
      <c r="A961" s="148" t="s">
        <v>816</v>
      </c>
      <c r="B961" s="153">
        <v>0</v>
      </c>
      <c r="C961" s="155">
        <v>0</v>
      </c>
      <c r="D961" s="154" t="e">
        <f t="shared" si="14"/>
        <v>#DIV/0!</v>
      </c>
    </row>
    <row r="962" spans="1:4" ht="16.5" customHeight="1">
      <c r="A962" s="148" t="s">
        <v>817</v>
      </c>
      <c r="B962" s="153">
        <v>0</v>
      </c>
      <c r="C962" s="155">
        <v>0</v>
      </c>
      <c r="D962" s="154" t="e">
        <f t="shared" si="14"/>
        <v>#DIV/0!</v>
      </c>
    </row>
    <row r="963" spans="1:4" ht="16.5" customHeight="1">
      <c r="A963" s="148" t="s">
        <v>818</v>
      </c>
      <c r="B963" s="153">
        <v>0</v>
      </c>
      <c r="C963" s="155">
        <v>0</v>
      </c>
      <c r="D963" s="154" t="e">
        <f t="shared" si="14"/>
        <v>#DIV/0!</v>
      </c>
    </row>
    <row r="964" spans="1:4" ht="16.5" customHeight="1">
      <c r="A964" s="148" t="s">
        <v>819</v>
      </c>
      <c r="B964" s="153">
        <v>0</v>
      </c>
      <c r="C964" s="155">
        <v>0</v>
      </c>
      <c r="D964" s="154" t="e">
        <f t="shared" si="14"/>
        <v>#DIV/0!</v>
      </c>
    </row>
    <row r="965" spans="1:4" ht="16.5" customHeight="1">
      <c r="A965" s="148" t="s">
        <v>820</v>
      </c>
      <c r="B965" s="153">
        <v>289</v>
      </c>
      <c r="C965" s="149">
        <v>447</v>
      </c>
      <c r="D965" s="154">
        <f t="shared" si="14"/>
        <v>154.67128027681662</v>
      </c>
    </row>
    <row r="966" spans="1:4" ht="16.5" customHeight="1">
      <c r="A966" s="148" t="s">
        <v>821</v>
      </c>
      <c r="B966" s="153">
        <v>0</v>
      </c>
      <c r="C966" s="153">
        <v>25</v>
      </c>
      <c r="D966" s="154" t="e">
        <f aca="true" t="shared" si="15" ref="D966:D1029">C966/B966*100</f>
        <v>#DIV/0!</v>
      </c>
    </row>
    <row r="967" spans="1:4" ht="16.5" customHeight="1">
      <c r="A967" s="148" t="s">
        <v>822</v>
      </c>
      <c r="B967" s="153">
        <v>40</v>
      </c>
      <c r="C967" s="153">
        <v>0</v>
      </c>
      <c r="D967" s="154">
        <f t="shared" si="15"/>
        <v>0</v>
      </c>
    </row>
    <row r="968" spans="1:4" ht="16.5" customHeight="1">
      <c r="A968" s="148" t="s">
        <v>823</v>
      </c>
      <c r="B968" s="153">
        <v>0</v>
      </c>
      <c r="C968" s="155">
        <v>0</v>
      </c>
      <c r="D968" s="154" t="e">
        <f t="shared" si="15"/>
        <v>#DIV/0!</v>
      </c>
    </row>
    <row r="969" spans="1:4" ht="16.5" customHeight="1">
      <c r="A969" s="148" t="s">
        <v>824</v>
      </c>
      <c r="B969" s="153">
        <v>224</v>
      </c>
      <c r="C969" s="155">
        <v>401</v>
      </c>
      <c r="D969" s="154">
        <f t="shared" si="15"/>
        <v>179.01785714285714</v>
      </c>
    </row>
    <row r="970" spans="1:4" ht="16.5" customHeight="1">
      <c r="A970" s="148" t="s">
        <v>825</v>
      </c>
      <c r="B970" s="153">
        <v>0</v>
      </c>
      <c r="C970" s="155">
        <v>0</v>
      </c>
      <c r="D970" s="154" t="e">
        <f t="shared" si="15"/>
        <v>#DIV/0!</v>
      </c>
    </row>
    <row r="971" spans="1:4" ht="16.5" customHeight="1">
      <c r="A971" s="148" t="s">
        <v>826</v>
      </c>
      <c r="B971" s="153">
        <v>25</v>
      </c>
      <c r="C971" s="155">
        <v>21</v>
      </c>
      <c r="D971" s="154">
        <f t="shared" si="15"/>
        <v>84</v>
      </c>
    </row>
    <row r="972" spans="1:4" ht="16.5" customHeight="1">
      <c r="A972" s="148" t="s">
        <v>827</v>
      </c>
      <c r="B972" s="153">
        <v>0</v>
      </c>
      <c r="C972" s="155">
        <v>0</v>
      </c>
      <c r="D972" s="154" t="e">
        <f t="shared" si="15"/>
        <v>#DIV/0!</v>
      </c>
    </row>
    <row r="973" spans="1:4" ht="16.5" customHeight="1">
      <c r="A973" s="148" t="s">
        <v>828</v>
      </c>
      <c r="B973" s="153">
        <v>0</v>
      </c>
      <c r="C973" s="155">
        <v>0</v>
      </c>
      <c r="D973" s="154" t="e">
        <f t="shared" si="15"/>
        <v>#DIV/0!</v>
      </c>
    </row>
    <row r="974" spans="1:4" ht="16.5" customHeight="1">
      <c r="A974" s="148" t="s">
        <v>829</v>
      </c>
      <c r="B974" s="153">
        <v>0</v>
      </c>
      <c r="C974" s="155">
        <v>0</v>
      </c>
      <c r="D974" s="154" t="e">
        <f t="shared" si="15"/>
        <v>#DIV/0!</v>
      </c>
    </row>
    <row r="975" spans="1:4" ht="16.5" customHeight="1">
      <c r="A975" s="148" t="s">
        <v>830</v>
      </c>
      <c r="B975" s="153">
        <v>5012</v>
      </c>
      <c r="C975" s="149">
        <v>127</v>
      </c>
      <c r="D975" s="154">
        <f t="shared" si="15"/>
        <v>2.533918595371109</v>
      </c>
    </row>
    <row r="976" spans="1:4" ht="16.5" customHeight="1">
      <c r="A976" s="148" t="s">
        <v>831</v>
      </c>
      <c r="B976" s="153">
        <v>0</v>
      </c>
      <c r="C976" s="155">
        <v>0</v>
      </c>
      <c r="D976" s="154" t="e">
        <f t="shared" si="15"/>
        <v>#DIV/0!</v>
      </c>
    </row>
    <row r="977" spans="1:4" ht="16.5" customHeight="1">
      <c r="A977" s="148" t="s">
        <v>832</v>
      </c>
      <c r="B977" s="153">
        <v>5012</v>
      </c>
      <c r="C977" s="153">
        <v>127</v>
      </c>
      <c r="D977" s="154">
        <f t="shared" si="15"/>
        <v>2.533918595371109</v>
      </c>
    </row>
    <row r="978" spans="1:4" ht="16.5" customHeight="1">
      <c r="A978" s="148" t="s">
        <v>833</v>
      </c>
      <c r="B978" s="153">
        <v>59756</v>
      </c>
      <c r="C978" s="149">
        <f>C979+C1002+C1012+C1022+C1027+C1034+C1039</f>
        <v>33514</v>
      </c>
      <c r="D978" s="154">
        <f t="shared" si="15"/>
        <v>56.084744628154496</v>
      </c>
    </row>
    <row r="979" spans="1:4" ht="16.5" customHeight="1">
      <c r="A979" s="148" t="s">
        <v>834</v>
      </c>
      <c r="B979" s="153">
        <v>44703</v>
      </c>
      <c r="C979" s="149">
        <f>SUM(C980:C1001)</f>
        <v>14782</v>
      </c>
      <c r="D979" s="154">
        <f t="shared" si="15"/>
        <v>33.067131959823726</v>
      </c>
    </row>
    <row r="980" spans="1:4" ht="16.5" customHeight="1">
      <c r="A980" s="148" t="s">
        <v>93</v>
      </c>
      <c r="B980" s="153">
        <v>2032</v>
      </c>
      <c r="C980" s="153">
        <v>1842</v>
      </c>
      <c r="D980" s="154">
        <f t="shared" si="15"/>
        <v>90.6496062992126</v>
      </c>
    </row>
    <row r="981" spans="1:4" ht="16.5" customHeight="1">
      <c r="A981" s="148" t="s">
        <v>94</v>
      </c>
      <c r="B981" s="153">
        <v>14582</v>
      </c>
      <c r="C981" s="153">
        <v>4298</v>
      </c>
      <c r="D981" s="154">
        <f t="shared" si="15"/>
        <v>29.474694829241532</v>
      </c>
    </row>
    <row r="982" spans="1:4" ht="16.5" customHeight="1">
      <c r="A982" s="148" t="s">
        <v>95</v>
      </c>
      <c r="B982" s="153">
        <v>0</v>
      </c>
      <c r="C982" s="155">
        <v>0</v>
      </c>
      <c r="D982" s="154" t="e">
        <f t="shared" si="15"/>
        <v>#DIV/0!</v>
      </c>
    </row>
    <row r="983" spans="1:4" ht="16.5" customHeight="1">
      <c r="A983" s="148" t="s">
        <v>835</v>
      </c>
      <c r="B983" s="153">
        <v>10211</v>
      </c>
      <c r="C983" s="153">
        <v>153</v>
      </c>
      <c r="D983" s="154">
        <f t="shared" si="15"/>
        <v>1.4983840955831946</v>
      </c>
    </row>
    <row r="984" spans="1:4" ht="16.5" customHeight="1">
      <c r="A984" s="148" t="s">
        <v>836</v>
      </c>
      <c r="B984" s="153">
        <v>0</v>
      </c>
      <c r="C984" s="153">
        <v>0</v>
      </c>
      <c r="D984" s="154" t="e">
        <f t="shared" si="15"/>
        <v>#DIV/0!</v>
      </c>
    </row>
    <row r="985" spans="1:4" ht="16.5" customHeight="1">
      <c r="A985" s="148" t="s">
        <v>837</v>
      </c>
      <c r="B985" s="153">
        <v>0</v>
      </c>
      <c r="C985" s="155">
        <v>0</v>
      </c>
      <c r="D985" s="154" t="e">
        <f t="shared" si="15"/>
        <v>#DIV/0!</v>
      </c>
    </row>
    <row r="986" spans="1:4" ht="16.5" customHeight="1">
      <c r="A986" s="148" t="s">
        <v>838</v>
      </c>
      <c r="B986" s="153">
        <v>0</v>
      </c>
      <c r="C986" s="155">
        <v>208</v>
      </c>
      <c r="D986" s="154" t="e">
        <f t="shared" si="15"/>
        <v>#DIV/0!</v>
      </c>
    </row>
    <row r="987" spans="1:4" ht="16.5" customHeight="1">
      <c r="A987" s="148" t="s">
        <v>839</v>
      </c>
      <c r="B987" s="153">
        <v>0</v>
      </c>
      <c r="C987" s="155">
        <v>0</v>
      </c>
      <c r="D987" s="154" t="e">
        <f t="shared" si="15"/>
        <v>#DIV/0!</v>
      </c>
    </row>
    <row r="988" spans="1:4" ht="16.5" customHeight="1">
      <c r="A988" s="148" t="s">
        <v>840</v>
      </c>
      <c r="B988" s="153">
        <v>339</v>
      </c>
      <c r="C988" s="153">
        <v>459</v>
      </c>
      <c r="D988" s="154">
        <f t="shared" si="15"/>
        <v>135.39823008849558</v>
      </c>
    </row>
    <row r="989" spans="1:4" ht="16.5" customHeight="1">
      <c r="A989" s="148" t="s">
        <v>841</v>
      </c>
      <c r="B989" s="153">
        <v>0</v>
      </c>
      <c r="C989" s="155"/>
      <c r="D989" s="154" t="e">
        <f t="shared" si="15"/>
        <v>#DIV/0!</v>
      </c>
    </row>
    <row r="990" spans="1:4" ht="16.5" customHeight="1">
      <c r="A990" s="148" t="s">
        <v>842</v>
      </c>
      <c r="B990" s="153">
        <v>0</v>
      </c>
      <c r="C990" s="155"/>
      <c r="D990" s="154" t="e">
        <f t="shared" si="15"/>
        <v>#DIV/0!</v>
      </c>
    </row>
    <row r="991" spans="1:4" ht="16.5" customHeight="1">
      <c r="A991" s="148" t="s">
        <v>843</v>
      </c>
      <c r="B991" s="153">
        <v>0</v>
      </c>
      <c r="C991" s="153"/>
      <c r="D991" s="154" t="e">
        <f t="shared" si="15"/>
        <v>#DIV/0!</v>
      </c>
    </row>
    <row r="992" spans="1:4" ht="16.5" customHeight="1">
      <c r="A992" s="148" t="s">
        <v>844</v>
      </c>
      <c r="B992" s="153">
        <v>0</v>
      </c>
      <c r="C992" s="155"/>
      <c r="D992" s="154" t="e">
        <f t="shared" si="15"/>
        <v>#DIV/0!</v>
      </c>
    </row>
    <row r="993" spans="1:4" ht="16.5" customHeight="1">
      <c r="A993" s="148" t="s">
        <v>845</v>
      </c>
      <c r="B993" s="153">
        <v>0</v>
      </c>
      <c r="C993" s="155"/>
      <c r="D993" s="154" t="e">
        <f t="shared" si="15"/>
        <v>#DIV/0!</v>
      </c>
    </row>
    <row r="994" spans="1:4" ht="16.5" customHeight="1">
      <c r="A994" s="148" t="s">
        <v>846</v>
      </c>
      <c r="B994" s="153">
        <v>0</v>
      </c>
      <c r="C994" s="155"/>
      <c r="D994" s="154" t="e">
        <f t="shared" si="15"/>
        <v>#DIV/0!</v>
      </c>
    </row>
    <row r="995" spans="1:4" ht="16.5" customHeight="1">
      <c r="A995" s="148" t="s">
        <v>847</v>
      </c>
      <c r="B995" s="153">
        <v>0</v>
      </c>
      <c r="C995" s="155"/>
      <c r="D995" s="154" t="e">
        <f t="shared" si="15"/>
        <v>#DIV/0!</v>
      </c>
    </row>
    <row r="996" spans="1:4" ht="16.5" customHeight="1">
      <c r="A996" s="148" t="s">
        <v>848</v>
      </c>
      <c r="B996" s="153">
        <v>10</v>
      </c>
      <c r="C996" s="153">
        <v>70</v>
      </c>
      <c r="D996" s="154">
        <f t="shared" si="15"/>
        <v>700</v>
      </c>
    </row>
    <row r="997" spans="1:4" ht="16.5" customHeight="1">
      <c r="A997" s="148" t="s">
        <v>849</v>
      </c>
      <c r="B997" s="153">
        <v>0</v>
      </c>
      <c r="C997" s="155"/>
      <c r="D997" s="154" t="e">
        <f t="shared" si="15"/>
        <v>#DIV/0!</v>
      </c>
    </row>
    <row r="998" spans="1:4" ht="16.5" customHeight="1">
      <c r="A998" s="148" t="s">
        <v>850</v>
      </c>
      <c r="B998" s="153">
        <v>0</v>
      </c>
      <c r="C998" s="155"/>
      <c r="D998" s="154" t="e">
        <f t="shared" si="15"/>
        <v>#DIV/0!</v>
      </c>
    </row>
    <row r="999" spans="1:4" ht="16.5" customHeight="1">
      <c r="A999" s="148" t="s">
        <v>851</v>
      </c>
      <c r="B999" s="153">
        <v>0</v>
      </c>
      <c r="C999" s="155"/>
      <c r="D999" s="154" t="e">
        <f t="shared" si="15"/>
        <v>#DIV/0!</v>
      </c>
    </row>
    <row r="1000" spans="1:4" ht="16.5" customHeight="1">
      <c r="A1000" s="148" t="s">
        <v>852</v>
      </c>
      <c r="B1000" s="153">
        <v>0</v>
      </c>
      <c r="C1000" s="153"/>
      <c r="D1000" s="154" t="e">
        <f t="shared" si="15"/>
        <v>#DIV/0!</v>
      </c>
    </row>
    <row r="1001" spans="1:4" ht="16.5" customHeight="1">
      <c r="A1001" s="148" t="s">
        <v>853</v>
      </c>
      <c r="B1001" s="153">
        <v>17529</v>
      </c>
      <c r="C1001" s="149">
        <v>7752</v>
      </c>
      <c r="D1001" s="154">
        <f t="shared" si="15"/>
        <v>44.22385760739346</v>
      </c>
    </row>
    <row r="1002" spans="1:4" ht="16.5" customHeight="1">
      <c r="A1002" s="148" t="s">
        <v>854</v>
      </c>
      <c r="B1002" s="153">
        <v>1250</v>
      </c>
      <c r="C1002" s="149">
        <f>SUM(C1003:C1011)</f>
        <v>215</v>
      </c>
      <c r="D1002" s="154">
        <f t="shared" si="15"/>
        <v>17.2</v>
      </c>
    </row>
    <row r="1003" spans="1:4" ht="16.5" customHeight="1">
      <c r="A1003" s="148" t="s">
        <v>93</v>
      </c>
      <c r="B1003" s="153">
        <v>0</v>
      </c>
      <c r="C1003" s="153"/>
      <c r="D1003" s="154" t="e">
        <f t="shared" si="15"/>
        <v>#DIV/0!</v>
      </c>
    </row>
    <row r="1004" spans="1:4" ht="16.5" customHeight="1">
      <c r="A1004" s="148" t="s">
        <v>94</v>
      </c>
      <c r="B1004" s="153">
        <v>0</v>
      </c>
      <c r="C1004" s="155">
        <v>12</v>
      </c>
      <c r="D1004" s="154" t="e">
        <f t="shared" si="15"/>
        <v>#DIV/0!</v>
      </c>
    </row>
    <row r="1005" spans="1:4" ht="16.5" customHeight="1">
      <c r="A1005" s="148" t="s">
        <v>95</v>
      </c>
      <c r="B1005" s="153">
        <v>0</v>
      </c>
      <c r="C1005" s="155">
        <v>203</v>
      </c>
      <c r="D1005" s="154" t="e">
        <f t="shared" si="15"/>
        <v>#DIV/0!</v>
      </c>
    </row>
    <row r="1006" spans="1:4" ht="16.5" customHeight="1">
      <c r="A1006" s="148" t="s">
        <v>855</v>
      </c>
      <c r="B1006" s="153">
        <v>0</v>
      </c>
      <c r="C1006" s="155"/>
      <c r="D1006" s="154" t="e">
        <f t="shared" si="15"/>
        <v>#DIV/0!</v>
      </c>
    </row>
    <row r="1007" spans="1:4" ht="16.5" customHeight="1">
      <c r="A1007" s="148" t="s">
        <v>856</v>
      </c>
      <c r="B1007" s="153">
        <v>0</v>
      </c>
      <c r="C1007" s="155"/>
      <c r="D1007" s="154" t="e">
        <f t="shared" si="15"/>
        <v>#DIV/0!</v>
      </c>
    </row>
    <row r="1008" spans="1:4" ht="16.5" customHeight="1">
      <c r="A1008" s="148" t="s">
        <v>857</v>
      </c>
      <c r="B1008" s="153">
        <v>0</v>
      </c>
      <c r="C1008" s="155"/>
      <c r="D1008" s="154" t="e">
        <f t="shared" si="15"/>
        <v>#DIV/0!</v>
      </c>
    </row>
    <row r="1009" spans="1:4" ht="16.5" customHeight="1">
      <c r="A1009" s="148" t="s">
        <v>858</v>
      </c>
      <c r="B1009" s="153">
        <v>0</v>
      </c>
      <c r="C1009" s="155"/>
      <c r="D1009" s="154" t="e">
        <f t="shared" si="15"/>
        <v>#DIV/0!</v>
      </c>
    </row>
    <row r="1010" spans="1:4" ht="16.5" customHeight="1">
      <c r="A1010" s="148" t="s">
        <v>859</v>
      </c>
      <c r="B1010" s="153">
        <v>0</v>
      </c>
      <c r="C1010" s="155"/>
      <c r="D1010" s="154" t="e">
        <f t="shared" si="15"/>
        <v>#DIV/0!</v>
      </c>
    </row>
    <row r="1011" spans="1:4" ht="16.5" customHeight="1">
      <c r="A1011" s="148" t="s">
        <v>860</v>
      </c>
      <c r="B1011" s="153">
        <v>1250</v>
      </c>
      <c r="C1011" s="153"/>
      <c r="D1011" s="154">
        <f t="shared" si="15"/>
        <v>0</v>
      </c>
    </row>
    <row r="1012" spans="1:4" ht="16.5" customHeight="1">
      <c r="A1012" s="148" t="s">
        <v>861</v>
      </c>
      <c r="B1012" s="153">
        <v>8606</v>
      </c>
      <c r="C1012" s="149"/>
      <c r="D1012" s="154">
        <f t="shared" si="15"/>
        <v>0</v>
      </c>
    </row>
    <row r="1013" spans="1:4" ht="16.5" customHeight="1">
      <c r="A1013" s="148" t="s">
        <v>93</v>
      </c>
      <c r="B1013" s="153">
        <v>0</v>
      </c>
      <c r="C1013" s="155"/>
      <c r="D1013" s="154" t="e">
        <f t="shared" si="15"/>
        <v>#DIV/0!</v>
      </c>
    </row>
    <row r="1014" spans="1:4" ht="16.5" customHeight="1">
      <c r="A1014" s="148" t="s">
        <v>94</v>
      </c>
      <c r="B1014" s="153">
        <v>0</v>
      </c>
      <c r="C1014" s="155"/>
      <c r="D1014" s="154" t="e">
        <f t="shared" si="15"/>
        <v>#DIV/0!</v>
      </c>
    </row>
    <row r="1015" spans="1:4" ht="16.5" customHeight="1">
      <c r="A1015" s="148" t="s">
        <v>95</v>
      </c>
      <c r="B1015" s="153">
        <v>0</v>
      </c>
      <c r="C1015" s="155"/>
      <c r="D1015" s="154" t="e">
        <f t="shared" si="15"/>
        <v>#DIV/0!</v>
      </c>
    </row>
    <row r="1016" spans="1:4" ht="16.5" customHeight="1">
      <c r="A1016" s="148" t="s">
        <v>862</v>
      </c>
      <c r="B1016" s="153">
        <v>0</v>
      </c>
      <c r="C1016" s="155"/>
      <c r="D1016" s="154" t="e">
        <f t="shared" si="15"/>
        <v>#DIV/0!</v>
      </c>
    </row>
    <row r="1017" spans="1:4" ht="16.5" customHeight="1">
      <c r="A1017" s="148" t="s">
        <v>863</v>
      </c>
      <c r="B1017" s="153">
        <v>0</v>
      </c>
      <c r="C1017" s="155"/>
      <c r="D1017" s="154" t="e">
        <f t="shared" si="15"/>
        <v>#DIV/0!</v>
      </c>
    </row>
    <row r="1018" spans="1:4" ht="16.5" customHeight="1">
      <c r="A1018" s="148" t="s">
        <v>864</v>
      </c>
      <c r="B1018" s="153">
        <v>0</v>
      </c>
      <c r="C1018" s="155"/>
      <c r="D1018" s="154" t="e">
        <f t="shared" si="15"/>
        <v>#DIV/0!</v>
      </c>
    </row>
    <row r="1019" spans="1:4" ht="16.5" customHeight="1">
      <c r="A1019" s="148" t="s">
        <v>865</v>
      </c>
      <c r="B1019" s="153">
        <v>0</v>
      </c>
      <c r="C1019" s="155"/>
      <c r="D1019" s="154" t="e">
        <f t="shared" si="15"/>
        <v>#DIV/0!</v>
      </c>
    </row>
    <row r="1020" spans="1:4" ht="16.5" customHeight="1">
      <c r="A1020" s="148" t="s">
        <v>866</v>
      </c>
      <c r="B1020" s="153">
        <v>0</v>
      </c>
      <c r="C1020" s="155"/>
      <c r="D1020" s="154" t="e">
        <f t="shared" si="15"/>
        <v>#DIV/0!</v>
      </c>
    </row>
    <row r="1021" spans="1:4" ht="16.5" customHeight="1">
      <c r="A1021" s="148" t="s">
        <v>867</v>
      </c>
      <c r="B1021" s="153">
        <v>8606</v>
      </c>
      <c r="C1021" s="155"/>
      <c r="D1021" s="154">
        <f t="shared" si="15"/>
        <v>0</v>
      </c>
    </row>
    <row r="1022" spans="1:4" ht="16.5" customHeight="1">
      <c r="A1022" s="148" t="s">
        <v>868</v>
      </c>
      <c r="B1022" s="153">
        <v>4439</v>
      </c>
      <c r="C1022" s="149">
        <v>5752</v>
      </c>
      <c r="D1022" s="154">
        <f t="shared" si="15"/>
        <v>129.57873394908762</v>
      </c>
    </row>
    <row r="1023" spans="1:4" ht="16.5" customHeight="1">
      <c r="A1023" s="148" t="s">
        <v>869</v>
      </c>
      <c r="B1023" s="153">
        <v>2741</v>
      </c>
      <c r="C1023" s="153">
        <v>3572</v>
      </c>
      <c r="D1023" s="154">
        <f t="shared" si="15"/>
        <v>130.31740240788034</v>
      </c>
    </row>
    <row r="1024" spans="1:4" ht="16.5" customHeight="1">
      <c r="A1024" s="148" t="s">
        <v>870</v>
      </c>
      <c r="B1024" s="153">
        <v>396</v>
      </c>
      <c r="C1024" s="153">
        <v>489</v>
      </c>
      <c r="D1024" s="154">
        <f t="shared" si="15"/>
        <v>123.48484848484848</v>
      </c>
    </row>
    <row r="1025" spans="1:4" ht="16.5" customHeight="1">
      <c r="A1025" s="148" t="s">
        <v>871</v>
      </c>
      <c r="B1025" s="153">
        <v>1274</v>
      </c>
      <c r="C1025" s="153">
        <v>1559</v>
      </c>
      <c r="D1025" s="154">
        <f t="shared" si="15"/>
        <v>122.37048665620094</v>
      </c>
    </row>
    <row r="1026" spans="1:4" ht="16.5" customHeight="1">
      <c r="A1026" s="148" t="s">
        <v>872</v>
      </c>
      <c r="B1026" s="153">
        <v>28</v>
      </c>
      <c r="C1026" s="153">
        <v>132</v>
      </c>
      <c r="D1026" s="154">
        <f t="shared" si="15"/>
        <v>471.42857142857144</v>
      </c>
    </row>
    <row r="1027" spans="1:4" ht="16.5" customHeight="1">
      <c r="A1027" s="148" t="s">
        <v>873</v>
      </c>
      <c r="B1027" s="153">
        <v>5</v>
      </c>
      <c r="C1027" s="149">
        <v>0</v>
      </c>
      <c r="D1027" s="154">
        <f t="shared" si="15"/>
        <v>0</v>
      </c>
    </row>
    <row r="1028" spans="1:4" ht="16.5" customHeight="1">
      <c r="A1028" s="148" t="s">
        <v>93</v>
      </c>
      <c r="B1028" s="153">
        <v>0</v>
      </c>
      <c r="C1028" s="155">
        <v>0</v>
      </c>
      <c r="D1028" s="154" t="e">
        <f t="shared" si="15"/>
        <v>#DIV/0!</v>
      </c>
    </row>
    <row r="1029" spans="1:4" ht="16.5" customHeight="1">
      <c r="A1029" s="148" t="s">
        <v>94</v>
      </c>
      <c r="B1029" s="153">
        <v>0</v>
      </c>
      <c r="C1029" s="155">
        <v>0</v>
      </c>
      <c r="D1029" s="154" t="e">
        <f t="shared" si="15"/>
        <v>#DIV/0!</v>
      </c>
    </row>
    <row r="1030" spans="1:4" ht="16.5" customHeight="1">
      <c r="A1030" s="148" t="s">
        <v>95</v>
      </c>
      <c r="B1030" s="153">
        <v>0</v>
      </c>
      <c r="C1030" s="155">
        <v>0</v>
      </c>
      <c r="D1030" s="154" t="e">
        <f aca="true" t="shared" si="16" ref="D1030:D1093">C1030/B1030*100</f>
        <v>#DIV/0!</v>
      </c>
    </row>
    <row r="1031" spans="1:4" ht="16.5" customHeight="1">
      <c r="A1031" s="148" t="s">
        <v>859</v>
      </c>
      <c r="B1031" s="153">
        <v>0</v>
      </c>
      <c r="C1031" s="155">
        <v>0</v>
      </c>
      <c r="D1031" s="154" t="e">
        <f t="shared" si="16"/>
        <v>#DIV/0!</v>
      </c>
    </row>
    <row r="1032" spans="1:4" ht="16.5" customHeight="1">
      <c r="A1032" s="148" t="s">
        <v>874</v>
      </c>
      <c r="B1032" s="153">
        <v>0</v>
      </c>
      <c r="C1032" s="155">
        <v>0</v>
      </c>
      <c r="D1032" s="154" t="e">
        <f t="shared" si="16"/>
        <v>#DIV/0!</v>
      </c>
    </row>
    <row r="1033" spans="1:4" ht="16.5" customHeight="1">
      <c r="A1033" s="148" t="s">
        <v>875</v>
      </c>
      <c r="B1033" s="153">
        <v>5</v>
      </c>
      <c r="C1033" s="155">
        <v>0</v>
      </c>
      <c r="D1033" s="154">
        <f t="shared" si="16"/>
        <v>0</v>
      </c>
    </row>
    <row r="1034" spans="1:4" ht="16.5" customHeight="1">
      <c r="A1034" s="148" t="s">
        <v>876</v>
      </c>
      <c r="B1034" s="153">
        <v>0</v>
      </c>
      <c r="C1034" s="149">
        <v>11704</v>
      </c>
      <c r="D1034" s="154" t="e">
        <f t="shared" si="16"/>
        <v>#DIV/0!</v>
      </c>
    </row>
    <row r="1035" spans="1:4" ht="16.5" customHeight="1">
      <c r="A1035" s="148" t="s">
        <v>877</v>
      </c>
      <c r="B1035" s="153">
        <v>0</v>
      </c>
      <c r="C1035" s="155">
        <v>11672</v>
      </c>
      <c r="D1035" s="154" t="e">
        <f t="shared" si="16"/>
        <v>#DIV/0!</v>
      </c>
    </row>
    <row r="1036" spans="1:4" ht="16.5" customHeight="1">
      <c r="A1036" s="148" t="s">
        <v>878</v>
      </c>
      <c r="B1036" s="153">
        <v>0</v>
      </c>
      <c r="C1036" s="155">
        <v>0</v>
      </c>
      <c r="D1036" s="154" t="e">
        <f t="shared" si="16"/>
        <v>#DIV/0!</v>
      </c>
    </row>
    <row r="1037" spans="1:4" ht="16.5" customHeight="1">
      <c r="A1037" s="148" t="s">
        <v>879</v>
      </c>
      <c r="B1037" s="153">
        <v>0</v>
      </c>
      <c r="C1037" s="153">
        <v>0</v>
      </c>
      <c r="D1037" s="154" t="e">
        <f t="shared" si="16"/>
        <v>#DIV/0!</v>
      </c>
    </row>
    <row r="1038" spans="1:4" ht="16.5" customHeight="1">
      <c r="A1038" s="148" t="s">
        <v>880</v>
      </c>
      <c r="B1038" s="153">
        <v>0</v>
      </c>
      <c r="C1038" s="155">
        <v>32</v>
      </c>
      <c r="D1038" s="154" t="e">
        <f t="shared" si="16"/>
        <v>#DIV/0!</v>
      </c>
    </row>
    <row r="1039" spans="1:4" ht="16.5" customHeight="1">
      <c r="A1039" s="148" t="s">
        <v>881</v>
      </c>
      <c r="B1039" s="153">
        <v>753</v>
      </c>
      <c r="C1039" s="149">
        <v>1061</v>
      </c>
      <c r="D1039" s="154">
        <f t="shared" si="16"/>
        <v>140.9030544488712</v>
      </c>
    </row>
    <row r="1040" spans="1:4" ht="16.5" customHeight="1">
      <c r="A1040" s="148" t="s">
        <v>882</v>
      </c>
      <c r="B1040" s="153">
        <v>750</v>
      </c>
      <c r="C1040" s="155">
        <v>800</v>
      </c>
      <c r="D1040" s="154">
        <f t="shared" si="16"/>
        <v>106.66666666666667</v>
      </c>
    </row>
    <row r="1041" spans="1:4" ht="16.5" customHeight="1">
      <c r="A1041" s="148" t="s">
        <v>883</v>
      </c>
      <c r="B1041" s="153">
        <v>3</v>
      </c>
      <c r="C1041" s="153">
        <v>261</v>
      </c>
      <c r="D1041" s="154">
        <f t="shared" si="16"/>
        <v>8700</v>
      </c>
    </row>
    <row r="1042" spans="1:4" ht="16.5" customHeight="1">
      <c r="A1042" s="148" t="s">
        <v>884</v>
      </c>
      <c r="B1042" s="153">
        <v>11493</v>
      </c>
      <c r="C1042" s="149">
        <f>C1043+C1053+C1069+C1074+C1088+C1095+C1102</f>
        <v>12955</v>
      </c>
      <c r="D1042" s="154">
        <f t="shared" si="16"/>
        <v>112.72078656573568</v>
      </c>
    </row>
    <row r="1043" spans="1:4" ht="16.5" customHeight="1">
      <c r="A1043" s="148" t="s">
        <v>885</v>
      </c>
      <c r="B1043" s="153">
        <v>27</v>
      </c>
      <c r="C1043" s="149">
        <f>SUM(C1044:C1052)</f>
        <v>313</v>
      </c>
      <c r="D1043" s="154">
        <f t="shared" si="16"/>
        <v>1159.2592592592594</v>
      </c>
    </row>
    <row r="1044" spans="1:4" ht="16.5" customHeight="1">
      <c r="A1044" s="148" t="s">
        <v>93</v>
      </c>
      <c r="B1044" s="153">
        <v>0</v>
      </c>
      <c r="C1044" s="153"/>
      <c r="D1044" s="154" t="e">
        <f t="shared" si="16"/>
        <v>#DIV/0!</v>
      </c>
    </row>
    <row r="1045" spans="1:4" ht="16.5" customHeight="1">
      <c r="A1045" s="148" t="s">
        <v>94</v>
      </c>
      <c r="B1045" s="153">
        <v>0</v>
      </c>
      <c r="C1045" s="155"/>
      <c r="D1045" s="154" t="e">
        <f t="shared" si="16"/>
        <v>#DIV/0!</v>
      </c>
    </row>
    <row r="1046" spans="1:4" ht="16.5" customHeight="1">
      <c r="A1046" s="148" t="s">
        <v>95</v>
      </c>
      <c r="B1046" s="153">
        <v>0</v>
      </c>
      <c r="C1046" s="155"/>
      <c r="D1046" s="154" t="e">
        <f t="shared" si="16"/>
        <v>#DIV/0!</v>
      </c>
    </row>
    <row r="1047" spans="1:4" ht="16.5" customHeight="1">
      <c r="A1047" s="148" t="s">
        <v>886</v>
      </c>
      <c r="B1047" s="153">
        <v>0</v>
      </c>
      <c r="C1047" s="155"/>
      <c r="D1047" s="154" t="e">
        <f t="shared" si="16"/>
        <v>#DIV/0!</v>
      </c>
    </row>
    <row r="1048" spans="1:4" ht="16.5" customHeight="1">
      <c r="A1048" s="148" t="s">
        <v>887</v>
      </c>
      <c r="B1048" s="153">
        <v>0</v>
      </c>
      <c r="C1048" s="155"/>
      <c r="D1048" s="154" t="e">
        <f t="shared" si="16"/>
        <v>#DIV/0!</v>
      </c>
    </row>
    <row r="1049" spans="1:4" ht="16.5" customHeight="1">
      <c r="A1049" s="148" t="s">
        <v>888</v>
      </c>
      <c r="B1049" s="153">
        <v>19</v>
      </c>
      <c r="C1049" s="155"/>
      <c r="D1049" s="154">
        <f t="shared" si="16"/>
        <v>0</v>
      </c>
    </row>
    <row r="1050" spans="1:4" ht="16.5" customHeight="1">
      <c r="A1050" s="148" t="s">
        <v>889</v>
      </c>
      <c r="B1050" s="153">
        <v>0</v>
      </c>
      <c r="C1050" s="155"/>
      <c r="D1050" s="154" t="e">
        <f t="shared" si="16"/>
        <v>#DIV/0!</v>
      </c>
    </row>
    <row r="1051" spans="1:4" ht="16.5" customHeight="1">
      <c r="A1051" s="148" t="s">
        <v>890</v>
      </c>
      <c r="B1051" s="153">
        <v>0</v>
      </c>
      <c r="C1051" s="155"/>
      <c r="D1051" s="154" t="e">
        <f t="shared" si="16"/>
        <v>#DIV/0!</v>
      </c>
    </row>
    <row r="1052" spans="1:4" ht="16.5" customHeight="1">
      <c r="A1052" s="148" t="s">
        <v>891</v>
      </c>
      <c r="B1052" s="153">
        <v>8</v>
      </c>
      <c r="C1052" s="155">
        <v>313</v>
      </c>
      <c r="D1052" s="154">
        <f t="shared" si="16"/>
        <v>3912.5</v>
      </c>
    </row>
    <row r="1053" spans="1:4" ht="16.5" customHeight="1">
      <c r="A1053" s="148" t="s">
        <v>892</v>
      </c>
      <c r="B1053" s="153">
        <v>27</v>
      </c>
      <c r="C1053" s="149">
        <f>SUM(C1054:C1068)</f>
        <v>43</v>
      </c>
      <c r="D1053" s="154">
        <f t="shared" si="16"/>
        <v>159.25925925925927</v>
      </c>
    </row>
    <row r="1054" spans="1:4" ht="16.5" customHeight="1">
      <c r="A1054" s="148" t="s">
        <v>93</v>
      </c>
      <c r="B1054" s="153">
        <v>0</v>
      </c>
      <c r="C1054" s="155"/>
      <c r="D1054" s="154" t="e">
        <f t="shared" si="16"/>
        <v>#DIV/0!</v>
      </c>
    </row>
    <row r="1055" spans="1:4" ht="16.5" customHeight="1">
      <c r="A1055" s="148" t="s">
        <v>94</v>
      </c>
      <c r="B1055" s="153">
        <v>27</v>
      </c>
      <c r="C1055" s="153">
        <v>43</v>
      </c>
      <c r="D1055" s="154">
        <f t="shared" si="16"/>
        <v>159.25925925925927</v>
      </c>
    </row>
    <row r="1056" spans="1:4" ht="16.5" customHeight="1">
      <c r="A1056" s="148" t="s">
        <v>95</v>
      </c>
      <c r="B1056" s="153">
        <v>0</v>
      </c>
      <c r="C1056" s="155"/>
      <c r="D1056" s="154" t="e">
        <f t="shared" si="16"/>
        <v>#DIV/0!</v>
      </c>
    </row>
    <row r="1057" spans="1:4" ht="16.5" customHeight="1">
      <c r="A1057" s="148" t="s">
        <v>893</v>
      </c>
      <c r="B1057" s="153">
        <v>0</v>
      </c>
      <c r="C1057" s="155"/>
      <c r="D1057" s="154" t="e">
        <f t="shared" si="16"/>
        <v>#DIV/0!</v>
      </c>
    </row>
    <row r="1058" spans="1:4" ht="16.5" customHeight="1">
      <c r="A1058" s="148" t="s">
        <v>894</v>
      </c>
      <c r="B1058" s="153">
        <v>0</v>
      </c>
      <c r="C1058" s="155"/>
      <c r="D1058" s="154" t="e">
        <f t="shared" si="16"/>
        <v>#DIV/0!</v>
      </c>
    </row>
    <row r="1059" spans="1:4" ht="16.5" customHeight="1">
      <c r="A1059" s="148" t="s">
        <v>895</v>
      </c>
      <c r="B1059" s="153">
        <v>0</v>
      </c>
      <c r="C1059" s="155"/>
      <c r="D1059" s="154" t="e">
        <f t="shared" si="16"/>
        <v>#DIV/0!</v>
      </c>
    </row>
    <row r="1060" spans="1:4" ht="16.5" customHeight="1">
      <c r="A1060" s="148" t="s">
        <v>896</v>
      </c>
      <c r="B1060" s="153">
        <v>0</v>
      </c>
      <c r="C1060" s="153"/>
      <c r="D1060" s="154" t="e">
        <f t="shared" si="16"/>
        <v>#DIV/0!</v>
      </c>
    </row>
    <row r="1061" spans="1:4" ht="16.5" customHeight="1">
      <c r="A1061" s="148" t="s">
        <v>897</v>
      </c>
      <c r="B1061" s="153">
        <v>0</v>
      </c>
      <c r="C1061" s="155"/>
      <c r="D1061" s="154" t="e">
        <f t="shared" si="16"/>
        <v>#DIV/0!</v>
      </c>
    </row>
    <row r="1062" spans="1:4" ht="16.5" customHeight="1">
      <c r="A1062" s="148" t="s">
        <v>898</v>
      </c>
      <c r="B1062" s="153">
        <v>0</v>
      </c>
      <c r="C1062" s="155"/>
      <c r="D1062" s="154" t="e">
        <f t="shared" si="16"/>
        <v>#DIV/0!</v>
      </c>
    </row>
    <row r="1063" spans="1:4" ht="16.5" customHeight="1">
      <c r="A1063" s="148" t="s">
        <v>899</v>
      </c>
      <c r="B1063" s="153">
        <v>0</v>
      </c>
      <c r="C1063" s="155"/>
      <c r="D1063" s="154" t="e">
        <f t="shared" si="16"/>
        <v>#DIV/0!</v>
      </c>
    </row>
    <row r="1064" spans="1:4" ht="16.5" customHeight="1">
      <c r="A1064" s="148" t="s">
        <v>900</v>
      </c>
      <c r="B1064" s="153">
        <v>0</v>
      </c>
      <c r="C1064" s="155"/>
      <c r="D1064" s="154" t="e">
        <f t="shared" si="16"/>
        <v>#DIV/0!</v>
      </c>
    </row>
    <row r="1065" spans="1:4" ht="16.5" customHeight="1">
      <c r="A1065" s="148" t="s">
        <v>901</v>
      </c>
      <c r="B1065" s="153">
        <v>0</v>
      </c>
      <c r="C1065" s="155"/>
      <c r="D1065" s="154" t="e">
        <f t="shared" si="16"/>
        <v>#DIV/0!</v>
      </c>
    </row>
    <row r="1066" spans="1:4" ht="16.5" customHeight="1">
      <c r="A1066" s="148" t="s">
        <v>902</v>
      </c>
      <c r="B1066" s="153">
        <v>0</v>
      </c>
      <c r="C1066" s="155"/>
      <c r="D1066" s="154" t="e">
        <f t="shared" si="16"/>
        <v>#DIV/0!</v>
      </c>
    </row>
    <row r="1067" spans="1:4" ht="16.5" customHeight="1">
      <c r="A1067" s="148" t="s">
        <v>903</v>
      </c>
      <c r="B1067" s="153">
        <v>0</v>
      </c>
      <c r="C1067" s="155"/>
      <c r="D1067" s="154" t="e">
        <f t="shared" si="16"/>
        <v>#DIV/0!</v>
      </c>
    </row>
    <row r="1068" spans="1:4" ht="16.5" customHeight="1">
      <c r="A1068" s="148" t="s">
        <v>904</v>
      </c>
      <c r="B1068" s="153">
        <v>0</v>
      </c>
      <c r="C1068" s="153"/>
      <c r="D1068" s="154" t="e">
        <f t="shared" si="16"/>
        <v>#DIV/0!</v>
      </c>
    </row>
    <row r="1069" spans="1:4" ht="16.5" customHeight="1">
      <c r="A1069" s="148" t="s">
        <v>905</v>
      </c>
      <c r="B1069" s="153">
        <v>191</v>
      </c>
      <c r="C1069" s="149">
        <v>463</v>
      </c>
      <c r="D1069" s="154">
        <f t="shared" si="16"/>
        <v>242.4083769633508</v>
      </c>
    </row>
    <row r="1070" spans="1:4" ht="16.5" customHeight="1">
      <c r="A1070" s="148" t="s">
        <v>93</v>
      </c>
      <c r="B1070" s="153">
        <v>191</v>
      </c>
      <c r="C1070" s="153">
        <v>199</v>
      </c>
      <c r="D1070" s="154">
        <f t="shared" si="16"/>
        <v>104.18848167539268</v>
      </c>
    </row>
    <row r="1071" spans="1:4" ht="16.5" customHeight="1">
      <c r="A1071" s="148" t="s">
        <v>94</v>
      </c>
      <c r="B1071" s="153">
        <v>0</v>
      </c>
      <c r="C1071" s="153">
        <v>0</v>
      </c>
      <c r="D1071" s="154" t="e">
        <f t="shared" si="16"/>
        <v>#DIV/0!</v>
      </c>
    </row>
    <row r="1072" spans="1:4" ht="16.5" customHeight="1">
      <c r="A1072" s="148" t="s">
        <v>95</v>
      </c>
      <c r="B1072" s="153">
        <v>0</v>
      </c>
      <c r="C1072" s="153">
        <v>0</v>
      </c>
      <c r="D1072" s="154" t="e">
        <f t="shared" si="16"/>
        <v>#DIV/0!</v>
      </c>
    </row>
    <row r="1073" spans="1:4" ht="16.5" customHeight="1">
      <c r="A1073" s="148" t="s">
        <v>906</v>
      </c>
      <c r="B1073" s="153">
        <v>0</v>
      </c>
      <c r="C1073" s="153">
        <v>264</v>
      </c>
      <c r="D1073" s="154" t="e">
        <f t="shared" si="16"/>
        <v>#DIV/0!</v>
      </c>
    </row>
    <row r="1074" spans="1:4" ht="16.5" customHeight="1">
      <c r="A1074" s="148" t="s">
        <v>907</v>
      </c>
      <c r="B1074" s="153">
        <v>1423</v>
      </c>
      <c r="C1074" s="149">
        <v>1929</v>
      </c>
      <c r="D1074" s="154">
        <f t="shared" si="16"/>
        <v>135.55867884750526</v>
      </c>
    </row>
    <row r="1075" spans="1:4" ht="16.5" customHeight="1">
      <c r="A1075" s="148" t="s">
        <v>93</v>
      </c>
      <c r="B1075" s="153">
        <v>1014</v>
      </c>
      <c r="C1075" s="153">
        <v>1412</v>
      </c>
      <c r="D1075" s="154">
        <f t="shared" si="16"/>
        <v>139.25049309664695</v>
      </c>
    </row>
    <row r="1076" spans="1:4" ht="16.5" customHeight="1">
      <c r="A1076" s="148" t="s">
        <v>94</v>
      </c>
      <c r="B1076" s="153">
        <v>0</v>
      </c>
      <c r="C1076" s="153">
        <v>6</v>
      </c>
      <c r="D1076" s="154" t="e">
        <f t="shared" si="16"/>
        <v>#DIV/0!</v>
      </c>
    </row>
    <row r="1077" spans="1:4" ht="16.5" customHeight="1">
      <c r="A1077" s="148" t="s">
        <v>95</v>
      </c>
      <c r="B1077" s="153">
        <v>0</v>
      </c>
      <c r="C1077" s="153">
        <v>0</v>
      </c>
      <c r="D1077" s="154" t="e">
        <f t="shared" si="16"/>
        <v>#DIV/0!</v>
      </c>
    </row>
    <row r="1078" spans="1:4" ht="16.5" customHeight="1">
      <c r="A1078" s="148" t="s">
        <v>908</v>
      </c>
      <c r="B1078" s="153">
        <v>0</v>
      </c>
      <c r="C1078" s="153">
        <v>0</v>
      </c>
      <c r="D1078" s="154" t="e">
        <f t="shared" si="16"/>
        <v>#DIV/0!</v>
      </c>
    </row>
    <row r="1079" spans="1:4" ht="16.5" customHeight="1">
      <c r="A1079" s="148" t="s">
        <v>909</v>
      </c>
      <c r="B1079" s="153">
        <v>0</v>
      </c>
      <c r="C1079" s="153">
        <v>0</v>
      </c>
      <c r="D1079" s="154" t="e">
        <f t="shared" si="16"/>
        <v>#DIV/0!</v>
      </c>
    </row>
    <row r="1080" spans="1:4" ht="16.5" customHeight="1">
      <c r="A1080" s="148" t="s">
        <v>910</v>
      </c>
      <c r="B1080" s="153">
        <v>0</v>
      </c>
      <c r="C1080" s="153">
        <v>0</v>
      </c>
      <c r="D1080" s="154" t="e">
        <f t="shared" si="16"/>
        <v>#DIV/0!</v>
      </c>
    </row>
    <row r="1081" spans="1:4" ht="16.5" customHeight="1">
      <c r="A1081" s="148" t="s">
        <v>911</v>
      </c>
      <c r="B1081" s="153">
        <v>205</v>
      </c>
      <c r="C1081" s="153">
        <v>168</v>
      </c>
      <c r="D1081" s="154">
        <f t="shared" si="16"/>
        <v>81.95121951219512</v>
      </c>
    </row>
    <row r="1082" spans="1:4" ht="16.5" customHeight="1">
      <c r="A1082" s="148" t="s">
        <v>912</v>
      </c>
      <c r="B1082" s="153">
        <v>0</v>
      </c>
      <c r="C1082" s="153">
        <v>0</v>
      </c>
      <c r="D1082" s="154" t="e">
        <f t="shared" si="16"/>
        <v>#DIV/0!</v>
      </c>
    </row>
    <row r="1083" spans="1:4" ht="16.5" customHeight="1">
      <c r="A1083" s="148" t="s">
        <v>913</v>
      </c>
      <c r="B1083" s="153">
        <v>0</v>
      </c>
      <c r="C1083" s="153">
        <v>133</v>
      </c>
      <c r="D1083" s="154" t="e">
        <f t="shared" si="16"/>
        <v>#DIV/0!</v>
      </c>
    </row>
    <row r="1084" spans="1:4" ht="16.5" customHeight="1">
      <c r="A1084" s="148" t="s">
        <v>914</v>
      </c>
      <c r="B1084" s="153">
        <v>0</v>
      </c>
      <c r="C1084" s="153">
        <v>0</v>
      </c>
      <c r="D1084" s="154" t="e">
        <f t="shared" si="16"/>
        <v>#DIV/0!</v>
      </c>
    </row>
    <row r="1085" spans="1:4" ht="16.5" customHeight="1">
      <c r="A1085" s="148" t="s">
        <v>859</v>
      </c>
      <c r="B1085" s="153">
        <v>0</v>
      </c>
      <c r="C1085" s="153">
        <v>0</v>
      </c>
      <c r="D1085" s="154" t="e">
        <f t="shared" si="16"/>
        <v>#DIV/0!</v>
      </c>
    </row>
    <row r="1086" spans="1:4" ht="16.5" customHeight="1">
      <c r="A1086" s="148" t="s">
        <v>915</v>
      </c>
      <c r="B1086" s="153">
        <v>0</v>
      </c>
      <c r="C1086" s="153">
        <v>0</v>
      </c>
      <c r="D1086" s="154" t="e">
        <f t="shared" si="16"/>
        <v>#DIV/0!</v>
      </c>
    </row>
    <row r="1087" spans="1:4" ht="16.5" customHeight="1">
      <c r="A1087" s="148" t="s">
        <v>916</v>
      </c>
      <c r="B1087" s="153">
        <v>204</v>
      </c>
      <c r="C1087" s="153">
        <v>210</v>
      </c>
      <c r="D1087" s="154">
        <f t="shared" si="16"/>
        <v>102.94117647058823</v>
      </c>
    </row>
    <row r="1088" spans="1:4" ht="16.5" customHeight="1">
      <c r="A1088" s="148" t="s">
        <v>917</v>
      </c>
      <c r="B1088" s="153">
        <v>1123</v>
      </c>
      <c r="C1088" s="149">
        <v>525</v>
      </c>
      <c r="D1088" s="154">
        <f t="shared" si="16"/>
        <v>46.74977738201246</v>
      </c>
    </row>
    <row r="1089" spans="1:4" ht="16.5" customHeight="1">
      <c r="A1089" s="148" t="s">
        <v>93</v>
      </c>
      <c r="B1089" s="153">
        <v>872</v>
      </c>
      <c r="C1089" s="153">
        <v>361</v>
      </c>
      <c r="D1089" s="154">
        <f t="shared" si="16"/>
        <v>41.39908256880734</v>
      </c>
    </row>
    <row r="1090" spans="1:4" ht="16.5" customHeight="1">
      <c r="A1090" s="148" t="s">
        <v>94</v>
      </c>
      <c r="B1090" s="153">
        <v>0</v>
      </c>
      <c r="C1090" s="153">
        <v>0</v>
      </c>
      <c r="D1090" s="154" t="e">
        <f t="shared" si="16"/>
        <v>#DIV/0!</v>
      </c>
    </row>
    <row r="1091" spans="1:4" ht="16.5" customHeight="1">
      <c r="A1091" s="148" t="s">
        <v>95</v>
      </c>
      <c r="B1091" s="153">
        <v>20</v>
      </c>
      <c r="C1091" s="153">
        <v>0</v>
      </c>
      <c r="D1091" s="154">
        <f t="shared" si="16"/>
        <v>0</v>
      </c>
    </row>
    <row r="1092" spans="1:4" ht="16.5" customHeight="1">
      <c r="A1092" s="148" t="s">
        <v>918</v>
      </c>
      <c r="B1092" s="153">
        <v>0</v>
      </c>
      <c r="C1092" s="153">
        <v>0</v>
      </c>
      <c r="D1092" s="154" t="e">
        <f t="shared" si="16"/>
        <v>#DIV/0!</v>
      </c>
    </row>
    <row r="1093" spans="1:4" ht="16.5" customHeight="1">
      <c r="A1093" s="148" t="s">
        <v>919</v>
      </c>
      <c r="B1093" s="153">
        <v>0</v>
      </c>
      <c r="C1093" s="153">
        <v>0</v>
      </c>
      <c r="D1093" s="154" t="e">
        <f t="shared" si="16"/>
        <v>#DIV/0!</v>
      </c>
    </row>
    <row r="1094" spans="1:4" ht="16.5" customHeight="1">
      <c r="A1094" s="148" t="s">
        <v>920</v>
      </c>
      <c r="B1094" s="153">
        <v>231</v>
      </c>
      <c r="C1094" s="153">
        <v>164</v>
      </c>
      <c r="D1094" s="154">
        <f aca="true" t="shared" si="17" ref="D1094:D1157">C1094/B1094*100</f>
        <v>70.995670995671</v>
      </c>
    </row>
    <row r="1095" spans="1:4" ht="16.5" customHeight="1">
      <c r="A1095" s="148" t="s">
        <v>921</v>
      </c>
      <c r="B1095" s="153">
        <v>7880</v>
      </c>
      <c r="C1095" s="149">
        <v>8356</v>
      </c>
      <c r="D1095" s="154">
        <f t="shared" si="17"/>
        <v>106.04060913705584</v>
      </c>
    </row>
    <row r="1096" spans="1:4" ht="16.5" customHeight="1">
      <c r="A1096" s="148" t="s">
        <v>93</v>
      </c>
      <c r="B1096" s="153">
        <v>0</v>
      </c>
      <c r="C1096" s="155">
        <v>0</v>
      </c>
      <c r="D1096" s="154" t="e">
        <f t="shared" si="17"/>
        <v>#DIV/0!</v>
      </c>
    </row>
    <row r="1097" spans="1:4" ht="16.5" customHeight="1">
      <c r="A1097" s="148" t="s">
        <v>94</v>
      </c>
      <c r="B1097" s="153">
        <v>0</v>
      </c>
      <c r="C1097" s="155">
        <v>0</v>
      </c>
      <c r="D1097" s="154" t="e">
        <f t="shared" si="17"/>
        <v>#DIV/0!</v>
      </c>
    </row>
    <row r="1098" spans="1:4" ht="16.5" customHeight="1">
      <c r="A1098" s="148" t="s">
        <v>95</v>
      </c>
      <c r="B1098" s="153">
        <v>0</v>
      </c>
      <c r="C1098" s="155">
        <v>0</v>
      </c>
      <c r="D1098" s="154" t="e">
        <f t="shared" si="17"/>
        <v>#DIV/0!</v>
      </c>
    </row>
    <row r="1099" spans="1:4" ht="16.5" customHeight="1">
      <c r="A1099" s="148" t="s">
        <v>922</v>
      </c>
      <c r="B1099" s="153">
        <v>0</v>
      </c>
      <c r="C1099" s="153">
        <v>0</v>
      </c>
      <c r="D1099" s="154" t="e">
        <f t="shared" si="17"/>
        <v>#DIV/0!</v>
      </c>
    </row>
    <row r="1100" spans="1:4" ht="16.5" customHeight="1">
      <c r="A1100" s="148" t="s">
        <v>923</v>
      </c>
      <c r="B1100" s="153">
        <v>0</v>
      </c>
      <c r="C1100" s="153">
        <v>47</v>
      </c>
      <c r="D1100" s="154" t="e">
        <f t="shared" si="17"/>
        <v>#DIV/0!</v>
      </c>
    </row>
    <row r="1101" spans="1:4" ht="16.5" customHeight="1">
      <c r="A1101" s="148" t="s">
        <v>924</v>
      </c>
      <c r="B1101" s="153">
        <v>7880</v>
      </c>
      <c r="C1101" s="153">
        <v>8309</v>
      </c>
      <c r="D1101" s="154">
        <f t="shared" si="17"/>
        <v>105.44416243654821</v>
      </c>
    </row>
    <row r="1102" spans="1:4" ht="16.5" customHeight="1">
      <c r="A1102" s="148" t="s">
        <v>925</v>
      </c>
      <c r="B1102" s="153">
        <v>822</v>
      </c>
      <c r="C1102" s="149">
        <v>1326</v>
      </c>
      <c r="D1102" s="154">
        <f t="shared" si="17"/>
        <v>161.31386861313868</v>
      </c>
    </row>
    <row r="1103" spans="1:4" ht="16.5" customHeight="1">
      <c r="A1103" s="148" t="s">
        <v>926</v>
      </c>
      <c r="B1103" s="153">
        <v>0</v>
      </c>
      <c r="C1103" s="155">
        <v>0</v>
      </c>
      <c r="D1103" s="154" t="e">
        <f t="shared" si="17"/>
        <v>#DIV/0!</v>
      </c>
    </row>
    <row r="1104" spans="1:4" ht="16.5" customHeight="1">
      <c r="A1104" s="148" t="s">
        <v>927</v>
      </c>
      <c r="B1104" s="153">
        <v>0</v>
      </c>
      <c r="C1104" s="153">
        <v>50</v>
      </c>
      <c r="D1104" s="154" t="e">
        <f t="shared" si="17"/>
        <v>#DIV/0!</v>
      </c>
    </row>
    <row r="1105" spans="1:4" ht="16.5" customHeight="1">
      <c r="A1105" s="148" t="s">
        <v>928</v>
      </c>
      <c r="B1105" s="153">
        <v>0</v>
      </c>
      <c r="C1105" s="153">
        <v>0</v>
      </c>
      <c r="D1105" s="154" t="e">
        <f t="shared" si="17"/>
        <v>#DIV/0!</v>
      </c>
    </row>
    <row r="1106" spans="1:4" ht="16.5" customHeight="1">
      <c r="A1106" s="148" t="s">
        <v>929</v>
      </c>
      <c r="B1106" s="153">
        <v>0</v>
      </c>
      <c r="C1106" s="153">
        <v>0</v>
      </c>
      <c r="D1106" s="154" t="e">
        <f t="shared" si="17"/>
        <v>#DIV/0!</v>
      </c>
    </row>
    <row r="1107" spans="1:4" ht="16.5" customHeight="1">
      <c r="A1107" s="148" t="s">
        <v>930</v>
      </c>
      <c r="B1107" s="153">
        <v>822</v>
      </c>
      <c r="C1107" s="153">
        <v>1276</v>
      </c>
      <c r="D1107" s="154">
        <f t="shared" si="17"/>
        <v>155.23114355231144</v>
      </c>
    </row>
    <row r="1108" spans="1:4" ht="16.5" customHeight="1">
      <c r="A1108" s="148" t="s">
        <v>931</v>
      </c>
      <c r="B1108" s="153">
        <v>2334</v>
      </c>
      <c r="C1108" s="149">
        <f>C1109+C1119+C1125</f>
        <v>2099</v>
      </c>
      <c r="D1108" s="154">
        <f t="shared" si="17"/>
        <v>89.93144815766924</v>
      </c>
    </row>
    <row r="1109" spans="1:4" ht="16.5" customHeight="1">
      <c r="A1109" s="148" t="s">
        <v>932</v>
      </c>
      <c r="B1109" s="153">
        <v>1216</v>
      </c>
      <c r="C1109" s="149">
        <v>944</v>
      </c>
      <c r="D1109" s="154">
        <f t="shared" si="17"/>
        <v>77.63157894736842</v>
      </c>
    </row>
    <row r="1110" spans="1:4" ht="16.5" customHeight="1">
      <c r="A1110" s="148" t="s">
        <v>93</v>
      </c>
      <c r="B1110" s="153">
        <v>509</v>
      </c>
      <c r="C1110" s="153">
        <v>431</v>
      </c>
      <c r="D1110" s="154">
        <f t="shared" si="17"/>
        <v>84.67583497053045</v>
      </c>
    </row>
    <row r="1111" spans="1:4" ht="16.5" customHeight="1">
      <c r="A1111" s="148" t="s">
        <v>94</v>
      </c>
      <c r="B1111" s="153">
        <v>20</v>
      </c>
      <c r="C1111" s="153">
        <v>0</v>
      </c>
      <c r="D1111" s="154">
        <f t="shared" si="17"/>
        <v>0</v>
      </c>
    </row>
    <row r="1112" spans="1:4" ht="16.5" customHeight="1">
      <c r="A1112" s="148" t="s">
        <v>95</v>
      </c>
      <c r="B1112" s="153">
        <v>0</v>
      </c>
      <c r="C1112" s="153">
        <v>0</v>
      </c>
      <c r="D1112" s="154" t="e">
        <f t="shared" si="17"/>
        <v>#DIV/0!</v>
      </c>
    </row>
    <row r="1113" spans="1:4" ht="16.5" customHeight="1">
      <c r="A1113" s="148" t="s">
        <v>933</v>
      </c>
      <c r="B1113" s="153">
        <v>0</v>
      </c>
      <c r="C1113" s="153">
        <v>0</v>
      </c>
      <c r="D1113" s="154" t="e">
        <f t="shared" si="17"/>
        <v>#DIV/0!</v>
      </c>
    </row>
    <row r="1114" spans="1:4" ht="16.5" customHeight="1">
      <c r="A1114" s="148" t="s">
        <v>934</v>
      </c>
      <c r="B1114" s="153">
        <v>0</v>
      </c>
      <c r="C1114" s="153">
        <v>0</v>
      </c>
      <c r="D1114" s="154" t="e">
        <f t="shared" si="17"/>
        <v>#DIV/0!</v>
      </c>
    </row>
    <row r="1115" spans="1:4" ht="16.5" customHeight="1">
      <c r="A1115" s="148" t="s">
        <v>935</v>
      </c>
      <c r="B1115" s="153">
        <v>0</v>
      </c>
      <c r="C1115" s="153">
        <v>0</v>
      </c>
      <c r="D1115" s="154" t="e">
        <f t="shared" si="17"/>
        <v>#DIV/0!</v>
      </c>
    </row>
    <row r="1116" spans="1:4" ht="16.5" customHeight="1">
      <c r="A1116" s="148" t="s">
        <v>936</v>
      </c>
      <c r="B1116" s="153">
        <v>0</v>
      </c>
      <c r="C1116" s="153">
        <v>0</v>
      </c>
      <c r="D1116" s="154" t="e">
        <f t="shared" si="17"/>
        <v>#DIV/0!</v>
      </c>
    </row>
    <row r="1117" spans="1:4" ht="16.5" customHeight="1">
      <c r="A1117" s="148" t="s">
        <v>102</v>
      </c>
      <c r="B1117" s="153">
        <v>0</v>
      </c>
      <c r="C1117" s="153">
        <v>0</v>
      </c>
      <c r="D1117" s="154" t="e">
        <f t="shared" si="17"/>
        <v>#DIV/0!</v>
      </c>
    </row>
    <row r="1118" spans="1:4" ht="16.5" customHeight="1">
      <c r="A1118" s="148" t="s">
        <v>937</v>
      </c>
      <c r="B1118" s="153">
        <v>687</v>
      </c>
      <c r="C1118" s="153">
        <v>513</v>
      </c>
      <c r="D1118" s="154">
        <f t="shared" si="17"/>
        <v>74.67248908296943</v>
      </c>
    </row>
    <row r="1119" spans="1:4" ht="16.5" customHeight="1">
      <c r="A1119" s="148" t="s">
        <v>938</v>
      </c>
      <c r="B1119" s="153">
        <v>1118</v>
      </c>
      <c r="C1119" s="149">
        <v>1105</v>
      </c>
      <c r="D1119" s="154">
        <f t="shared" si="17"/>
        <v>98.83720930232558</v>
      </c>
    </row>
    <row r="1120" spans="1:4" ht="16.5" customHeight="1">
      <c r="A1120" s="148" t="s">
        <v>93</v>
      </c>
      <c r="B1120" s="153">
        <v>0</v>
      </c>
      <c r="C1120" s="155">
        <v>0</v>
      </c>
      <c r="D1120" s="154" t="e">
        <f t="shared" si="17"/>
        <v>#DIV/0!</v>
      </c>
    </row>
    <row r="1121" spans="1:4" ht="16.5" customHeight="1">
      <c r="A1121" s="148" t="s">
        <v>94</v>
      </c>
      <c r="B1121" s="153">
        <v>0</v>
      </c>
      <c r="C1121" s="155">
        <v>0</v>
      </c>
      <c r="D1121" s="154" t="e">
        <f t="shared" si="17"/>
        <v>#DIV/0!</v>
      </c>
    </row>
    <row r="1122" spans="1:4" ht="16.5" customHeight="1">
      <c r="A1122" s="148" t="s">
        <v>95</v>
      </c>
      <c r="B1122" s="153">
        <v>0</v>
      </c>
      <c r="C1122" s="155">
        <v>0</v>
      </c>
      <c r="D1122" s="154" t="e">
        <f t="shared" si="17"/>
        <v>#DIV/0!</v>
      </c>
    </row>
    <row r="1123" spans="1:4" ht="16.5" customHeight="1">
      <c r="A1123" s="148" t="s">
        <v>939</v>
      </c>
      <c r="B1123" s="153">
        <v>0</v>
      </c>
      <c r="C1123" s="155">
        <v>0</v>
      </c>
      <c r="D1123" s="154" t="e">
        <f t="shared" si="17"/>
        <v>#DIV/0!</v>
      </c>
    </row>
    <row r="1124" spans="1:4" ht="16.5" customHeight="1">
      <c r="A1124" s="148" t="s">
        <v>940</v>
      </c>
      <c r="B1124" s="153">
        <v>1118</v>
      </c>
      <c r="C1124" s="153">
        <v>1105</v>
      </c>
      <c r="D1124" s="154">
        <f t="shared" si="17"/>
        <v>98.83720930232558</v>
      </c>
    </row>
    <row r="1125" spans="1:4" ht="16.5" customHeight="1">
      <c r="A1125" s="148" t="s">
        <v>941</v>
      </c>
      <c r="B1125" s="153">
        <v>0</v>
      </c>
      <c r="C1125" s="149">
        <v>50</v>
      </c>
      <c r="D1125" s="154" t="e">
        <f t="shared" si="17"/>
        <v>#DIV/0!</v>
      </c>
    </row>
    <row r="1126" spans="1:4" ht="16.5" customHeight="1">
      <c r="A1126" s="148" t="s">
        <v>942</v>
      </c>
      <c r="B1126" s="153">
        <v>0</v>
      </c>
      <c r="C1126" s="155">
        <v>0</v>
      </c>
      <c r="D1126" s="154" t="e">
        <f t="shared" si="17"/>
        <v>#DIV/0!</v>
      </c>
    </row>
    <row r="1127" spans="1:4" ht="16.5" customHeight="1">
      <c r="A1127" s="148" t="s">
        <v>943</v>
      </c>
      <c r="B1127" s="153">
        <v>0</v>
      </c>
      <c r="C1127" s="153">
        <v>50</v>
      </c>
      <c r="D1127" s="154" t="e">
        <f t="shared" si="17"/>
        <v>#DIV/0!</v>
      </c>
    </row>
    <row r="1128" spans="1:4" ht="16.5" customHeight="1">
      <c r="A1128" s="148" t="s">
        <v>944</v>
      </c>
      <c r="B1128" s="153">
        <v>311</v>
      </c>
      <c r="C1128" s="149">
        <f>C1129+C1136+C1146+C1152+C1155</f>
        <v>99</v>
      </c>
      <c r="D1128" s="154">
        <f t="shared" si="17"/>
        <v>31.832797427652732</v>
      </c>
    </row>
    <row r="1129" spans="1:4" ht="16.5" customHeight="1">
      <c r="A1129" s="148" t="s">
        <v>945</v>
      </c>
      <c r="B1129" s="153">
        <v>50</v>
      </c>
      <c r="C1129" s="149">
        <f>SUM(C1130:C1135)</f>
        <v>25</v>
      </c>
      <c r="D1129" s="154">
        <f t="shared" si="17"/>
        <v>50</v>
      </c>
    </row>
    <row r="1130" spans="1:4" ht="16.5" customHeight="1">
      <c r="A1130" s="148" t="s">
        <v>93</v>
      </c>
      <c r="B1130" s="153">
        <v>50</v>
      </c>
      <c r="C1130" s="155"/>
      <c r="D1130" s="154">
        <f t="shared" si="17"/>
        <v>0</v>
      </c>
    </row>
    <row r="1131" spans="1:4" ht="16.5" customHeight="1">
      <c r="A1131" s="148" t="s">
        <v>94</v>
      </c>
      <c r="B1131" s="153">
        <v>0</v>
      </c>
      <c r="C1131" s="155"/>
      <c r="D1131" s="154" t="e">
        <f t="shared" si="17"/>
        <v>#DIV/0!</v>
      </c>
    </row>
    <row r="1132" spans="1:4" ht="16.5" customHeight="1">
      <c r="A1132" s="148" t="s">
        <v>95</v>
      </c>
      <c r="B1132" s="153">
        <v>0</v>
      </c>
      <c r="C1132" s="155"/>
      <c r="D1132" s="154" t="e">
        <f t="shared" si="17"/>
        <v>#DIV/0!</v>
      </c>
    </row>
    <row r="1133" spans="1:4" ht="16.5" customHeight="1">
      <c r="A1133" s="148" t="s">
        <v>946</v>
      </c>
      <c r="B1133" s="153">
        <v>0</v>
      </c>
      <c r="C1133" s="155"/>
      <c r="D1133" s="154" t="e">
        <f t="shared" si="17"/>
        <v>#DIV/0!</v>
      </c>
    </row>
    <row r="1134" spans="1:4" ht="16.5" customHeight="1">
      <c r="A1134" s="148" t="s">
        <v>102</v>
      </c>
      <c r="B1134" s="153">
        <v>0</v>
      </c>
      <c r="C1134" s="155"/>
      <c r="D1134" s="154" t="e">
        <f t="shared" si="17"/>
        <v>#DIV/0!</v>
      </c>
    </row>
    <row r="1135" spans="1:4" ht="16.5" customHeight="1">
      <c r="A1135" s="148" t="s">
        <v>947</v>
      </c>
      <c r="B1135" s="153">
        <v>0</v>
      </c>
      <c r="C1135" s="153">
        <v>25</v>
      </c>
      <c r="D1135" s="154" t="e">
        <f t="shared" si="17"/>
        <v>#DIV/0!</v>
      </c>
    </row>
    <row r="1136" spans="1:4" ht="17.25" customHeight="1">
      <c r="A1136" s="148" t="s">
        <v>948</v>
      </c>
      <c r="B1136" s="153">
        <v>18</v>
      </c>
      <c r="C1136" s="149">
        <v>20</v>
      </c>
      <c r="D1136" s="154">
        <f t="shared" si="17"/>
        <v>111.11111111111111</v>
      </c>
    </row>
    <row r="1137" spans="1:4" ht="16.5" customHeight="1">
      <c r="A1137" s="148" t="s">
        <v>949</v>
      </c>
      <c r="B1137" s="153">
        <v>0</v>
      </c>
      <c r="C1137" s="155">
        <v>0</v>
      </c>
      <c r="D1137" s="154" t="e">
        <f t="shared" si="17"/>
        <v>#DIV/0!</v>
      </c>
    </row>
    <row r="1138" spans="1:4" ht="16.5" customHeight="1">
      <c r="A1138" s="148" t="s">
        <v>950</v>
      </c>
      <c r="B1138" s="153">
        <v>0</v>
      </c>
      <c r="C1138" s="155">
        <v>0</v>
      </c>
      <c r="D1138" s="154" t="e">
        <f t="shared" si="17"/>
        <v>#DIV/0!</v>
      </c>
    </row>
    <row r="1139" spans="1:4" ht="16.5" customHeight="1">
      <c r="A1139" s="148" t="s">
        <v>951</v>
      </c>
      <c r="B1139" s="153">
        <v>0</v>
      </c>
      <c r="C1139" s="155">
        <v>0</v>
      </c>
      <c r="D1139" s="154" t="e">
        <f t="shared" si="17"/>
        <v>#DIV/0!</v>
      </c>
    </row>
    <row r="1140" spans="1:4" ht="16.5" customHeight="1">
      <c r="A1140" s="148" t="s">
        <v>952</v>
      </c>
      <c r="B1140" s="153">
        <v>0</v>
      </c>
      <c r="C1140" s="155">
        <v>0</v>
      </c>
      <c r="D1140" s="154" t="e">
        <f t="shared" si="17"/>
        <v>#DIV/0!</v>
      </c>
    </row>
    <row r="1141" spans="1:4" ht="16.5" customHeight="1">
      <c r="A1141" s="148" t="s">
        <v>953</v>
      </c>
      <c r="B1141" s="153">
        <v>0</v>
      </c>
      <c r="C1141" s="155">
        <v>0</v>
      </c>
      <c r="D1141" s="154" t="e">
        <f t="shared" si="17"/>
        <v>#DIV/0!</v>
      </c>
    </row>
    <row r="1142" spans="1:4" ht="16.5" customHeight="1">
      <c r="A1142" s="148" t="s">
        <v>954</v>
      </c>
      <c r="B1142" s="153">
        <v>0</v>
      </c>
      <c r="C1142" s="155">
        <v>0</v>
      </c>
      <c r="D1142" s="154" t="e">
        <f t="shared" si="17"/>
        <v>#DIV/0!</v>
      </c>
    </row>
    <row r="1143" spans="1:4" ht="16.5" customHeight="1">
      <c r="A1143" s="148" t="s">
        <v>955</v>
      </c>
      <c r="B1143" s="153">
        <v>0</v>
      </c>
      <c r="C1143" s="155">
        <v>0</v>
      </c>
      <c r="D1143" s="154" t="e">
        <f t="shared" si="17"/>
        <v>#DIV/0!</v>
      </c>
    </row>
    <row r="1144" spans="1:4" ht="16.5" customHeight="1">
      <c r="A1144" s="148" t="s">
        <v>956</v>
      </c>
      <c r="B1144" s="153">
        <v>0</v>
      </c>
      <c r="C1144" s="155">
        <v>0</v>
      </c>
      <c r="D1144" s="154" t="e">
        <f t="shared" si="17"/>
        <v>#DIV/0!</v>
      </c>
    </row>
    <row r="1145" spans="1:4" ht="16.5" customHeight="1">
      <c r="A1145" s="148" t="s">
        <v>957</v>
      </c>
      <c r="B1145" s="153">
        <v>18</v>
      </c>
      <c r="C1145" s="153">
        <v>20</v>
      </c>
      <c r="D1145" s="154">
        <f t="shared" si="17"/>
        <v>111.11111111111111</v>
      </c>
    </row>
    <row r="1146" spans="1:4" ht="16.5" customHeight="1">
      <c r="A1146" s="148" t="s">
        <v>958</v>
      </c>
      <c r="B1146" s="153">
        <v>94</v>
      </c>
      <c r="C1146" s="149">
        <v>16</v>
      </c>
      <c r="D1146" s="154">
        <f t="shared" si="17"/>
        <v>17.02127659574468</v>
      </c>
    </row>
    <row r="1147" spans="1:4" ht="16.5" customHeight="1">
      <c r="A1147" s="148" t="s">
        <v>959</v>
      </c>
      <c r="B1147" s="153">
        <v>0</v>
      </c>
      <c r="C1147" s="155">
        <v>0</v>
      </c>
      <c r="D1147" s="154" t="e">
        <f t="shared" si="17"/>
        <v>#DIV/0!</v>
      </c>
    </row>
    <row r="1148" spans="1:4" ht="16.5" customHeight="1">
      <c r="A1148" s="148" t="s">
        <v>960</v>
      </c>
      <c r="B1148" s="153">
        <v>0</v>
      </c>
      <c r="C1148" s="155">
        <v>0</v>
      </c>
      <c r="D1148" s="154" t="e">
        <f t="shared" si="17"/>
        <v>#DIV/0!</v>
      </c>
    </row>
    <row r="1149" spans="1:4" ht="16.5" customHeight="1">
      <c r="A1149" s="148" t="s">
        <v>961</v>
      </c>
      <c r="B1149" s="153">
        <v>0</v>
      </c>
      <c r="C1149" s="155">
        <v>0</v>
      </c>
      <c r="D1149" s="154" t="e">
        <f t="shared" si="17"/>
        <v>#DIV/0!</v>
      </c>
    </row>
    <row r="1150" spans="1:4" ht="16.5" customHeight="1">
      <c r="A1150" s="148" t="s">
        <v>962</v>
      </c>
      <c r="B1150" s="153">
        <v>0</v>
      </c>
      <c r="C1150" s="155">
        <v>0</v>
      </c>
      <c r="D1150" s="154" t="e">
        <f t="shared" si="17"/>
        <v>#DIV/0!</v>
      </c>
    </row>
    <row r="1151" spans="1:4" ht="16.5" customHeight="1">
      <c r="A1151" s="148" t="s">
        <v>963</v>
      </c>
      <c r="B1151" s="153">
        <v>94</v>
      </c>
      <c r="C1151" s="155">
        <v>16</v>
      </c>
      <c r="D1151" s="154">
        <f t="shared" si="17"/>
        <v>17.02127659574468</v>
      </c>
    </row>
    <row r="1152" spans="1:4" ht="16.5" customHeight="1">
      <c r="A1152" s="148" t="s">
        <v>964</v>
      </c>
      <c r="B1152" s="153">
        <v>0</v>
      </c>
      <c r="C1152" s="155"/>
      <c r="D1152" s="154" t="e">
        <f t="shared" si="17"/>
        <v>#DIV/0!</v>
      </c>
    </row>
    <row r="1153" spans="1:4" ht="16.5" customHeight="1">
      <c r="A1153" s="148" t="s">
        <v>965</v>
      </c>
      <c r="B1153" s="153">
        <v>0</v>
      </c>
      <c r="C1153" s="155"/>
      <c r="D1153" s="154" t="e">
        <f t="shared" si="17"/>
        <v>#DIV/0!</v>
      </c>
    </row>
    <row r="1154" spans="1:4" ht="16.5" customHeight="1">
      <c r="A1154" s="148" t="s">
        <v>966</v>
      </c>
      <c r="B1154" s="153">
        <v>0</v>
      </c>
      <c r="C1154" s="155"/>
      <c r="D1154" s="154" t="e">
        <f t="shared" si="17"/>
        <v>#DIV/0!</v>
      </c>
    </row>
    <row r="1155" spans="1:4" ht="16.5" customHeight="1">
      <c r="A1155" s="148" t="s">
        <v>967</v>
      </c>
      <c r="B1155" s="153">
        <v>149</v>
      </c>
      <c r="C1155" s="149">
        <v>38</v>
      </c>
      <c r="D1155" s="154">
        <f t="shared" si="17"/>
        <v>25.503355704697988</v>
      </c>
    </row>
    <row r="1156" spans="1:4" ht="16.5" customHeight="1">
      <c r="A1156" s="148" t="s">
        <v>968</v>
      </c>
      <c r="B1156" s="153">
        <v>149</v>
      </c>
      <c r="C1156" s="153">
        <v>38</v>
      </c>
      <c r="D1156" s="154">
        <f t="shared" si="17"/>
        <v>25.503355704697988</v>
      </c>
    </row>
    <row r="1157" spans="1:4" ht="16.5" customHeight="1">
      <c r="A1157" s="148" t="s">
        <v>969</v>
      </c>
      <c r="B1157" s="153">
        <v>0</v>
      </c>
      <c r="C1157" s="149"/>
      <c r="D1157" s="154" t="e">
        <f t="shared" si="17"/>
        <v>#DIV/0!</v>
      </c>
    </row>
    <row r="1158" spans="1:4" ht="16.5" customHeight="1">
      <c r="A1158" s="148" t="s">
        <v>970</v>
      </c>
      <c r="B1158" s="153">
        <v>0</v>
      </c>
      <c r="C1158" s="155"/>
      <c r="D1158" s="154" t="e">
        <f aca="true" t="shared" si="18" ref="D1158:D1221">C1158/B1158*100</f>
        <v>#DIV/0!</v>
      </c>
    </row>
    <row r="1159" spans="1:4" ht="16.5" customHeight="1">
      <c r="A1159" s="148" t="s">
        <v>971</v>
      </c>
      <c r="B1159" s="153">
        <v>0</v>
      </c>
      <c r="C1159" s="155"/>
      <c r="D1159" s="154" t="e">
        <f t="shared" si="18"/>
        <v>#DIV/0!</v>
      </c>
    </row>
    <row r="1160" spans="1:4" ht="16.5" customHeight="1">
      <c r="A1160" s="148" t="s">
        <v>972</v>
      </c>
      <c r="B1160" s="153">
        <v>0</v>
      </c>
      <c r="C1160" s="155"/>
      <c r="D1160" s="154" t="e">
        <f t="shared" si="18"/>
        <v>#DIV/0!</v>
      </c>
    </row>
    <row r="1161" spans="1:4" ht="16.5" customHeight="1">
      <c r="A1161" s="148" t="s">
        <v>973</v>
      </c>
      <c r="B1161" s="153">
        <v>0</v>
      </c>
      <c r="C1161" s="155"/>
      <c r="D1161" s="154" t="e">
        <f t="shared" si="18"/>
        <v>#DIV/0!</v>
      </c>
    </row>
    <row r="1162" spans="1:4" ht="16.5" customHeight="1">
      <c r="A1162" s="148" t="s">
        <v>974</v>
      </c>
      <c r="B1162" s="153">
        <v>0</v>
      </c>
      <c r="C1162" s="155"/>
      <c r="D1162" s="154" t="e">
        <f t="shared" si="18"/>
        <v>#DIV/0!</v>
      </c>
    </row>
    <row r="1163" spans="1:4" ht="16.5" customHeight="1">
      <c r="A1163" s="148" t="s">
        <v>727</v>
      </c>
      <c r="B1163" s="153">
        <v>0</v>
      </c>
      <c r="C1163" s="155"/>
      <c r="D1163" s="154" t="e">
        <f t="shared" si="18"/>
        <v>#DIV/0!</v>
      </c>
    </row>
    <row r="1164" spans="1:4" ht="16.5" customHeight="1">
      <c r="A1164" s="148" t="s">
        <v>975</v>
      </c>
      <c r="B1164" s="153">
        <v>0</v>
      </c>
      <c r="C1164" s="155"/>
      <c r="D1164" s="154" t="e">
        <f t="shared" si="18"/>
        <v>#DIV/0!</v>
      </c>
    </row>
    <row r="1165" spans="1:4" ht="16.5" customHeight="1">
      <c r="A1165" s="148" t="s">
        <v>976</v>
      </c>
      <c r="B1165" s="153">
        <v>0</v>
      </c>
      <c r="C1165" s="155"/>
      <c r="D1165" s="154" t="e">
        <f t="shared" si="18"/>
        <v>#DIV/0!</v>
      </c>
    </row>
    <row r="1166" spans="1:4" ht="16.5" customHeight="1">
      <c r="A1166" s="148" t="s">
        <v>977</v>
      </c>
      <c r="B1166" s="153">
        <v>0</v>
      </c>
      <c r="C1166" s="155"/>
      <c r="D1166" s="154" t="e">
        <f t="shared" si="18"/>
        <v>#DIV/0!</v>
      </c>
    </row>
    <row r="1167" spans="1:4" ht="16.5" customHeight="1">
      <c r="A1167" s="148" t="s">
        <v>978</v>
      </c>
      <c r="B1167" s="153">
        <v>6911</v>
      </c>
      <c r="C1167" s="149">
        <f>C1168+C1187+C1206+C1215+C1230</f>
        <v>6118</v>
      </c>
      <c r="D1167" s="154">
        <f t="shared" si="18"/>
        <v>88.52553899580379</v>
      </c>
    </row>
    <row r="1168" spans="1:4" ht="16.5" customHeight="1">
      <c r="A1168" s="148" t="s">
        <v>979</v>
      </c>
      <c r="B1168" s="153">
        <v>6221</v>
      </c>
      <c r="C1168" s="149">
        <v>5953</v>
      </c>
      <c r="D1168" s="154">
        <f t="shared" si="18"/>
        <v>95.69201093071852</v>
      </c>
    </row>
    <row r="1169" spans="1:4" ht="16.5" customHeight="1">
      <c r="A1169" s="148" t="s">
        <v>93</v>
      </c>
      <c r="B1169" s="153">
        <v>1878</v>
      </c>
      <c r="C1169" s="153">
        <v>1681</v>
      </c>
      <c r="D1169" s="154">
        <f t="shared" si="18"/>
        <v>89.5101171458999</v>
      </c>
    </row>
    <row r="1170" spans="1:4" ht="16.5" customHeight="1">
      <c r="A1170" s="148" t="s">
        <v>94</v>
      </c>
      <c r="B1170" s="153">
        <v>0</v>
      </c>
      <c r="C1170" s="153">
        <v>30</v>
      </c>
      <c r="D1170" s="154" t="e">
        <f t="shared" si="18"/>
        <v>#DIV/0!</v>
      </c>
    </row>
    <row r="1171" spans="1:4" ht="16.5" customHeight="1">
      <c r="A1171" s="148" t="s">
        <v>95</v>
      </c>
      <c r="B1171" s="153">
        <v>0</v>
      </c>
      <c r="C1171" s="155">
        <v>0</v>
      </c>
      <c r="D1171" s="154" t="e">
        <f t="shared" si="18"/>
        <v>#DIV/0!</v>
      </c>
    </row>
    <row r="1172" spans="1:4" ht="16.5" customHeight="1">
      <c r="A1172" s="148" t="s">
        <v>980</v>
      </c>
      <c r="B1172" s="153">
        <v>140</v>
      </c>
      <c r="C1172" s="155">
        <v>96</v>
      </c>
      <c r="D1172" s="154">
        <f t="shared" si="18"/>
        <v>68.57142857142857</v>
      </c>
    </row>
    <row r="1173" spans="1:4" ht="16.5" customHeight="1">
      <c r="A1173" s="148" t="s">
        <v>981</v>
      </c>
      <c r="B1173" s="153">
        <v>25</v>
      </c>
      <c r="C1173" s="155">
        <v>0</v>
      </c>
      <c r="D1173" s="154">
        <f t="shared" si="18"/>
        <v>0</v>
      </c>
    </row>
    <row r="1174" spans="1:4" ht="16.5" customHeight="1">
      <c r="A1174" s="148" t="s">
        <v>982</v>
      </c>
      <c r="B1174" s="153">
        <v>1596</v>
      </c>
      <c r="C1174" s="153">
        <v>1468</v>
      </c>
      <c r="D1174" s="154">
        <f t="shared" si="18"/>
        <v>91.97994987468672</v>
      </c>
    </row>
    <row r="1175" spans="1:4" ht="16.5" customHeight="1">
      <c r="A1175" s="148" t="s">
        <v>983</v>
      </c>
      <c r="B1175" s="153">
        <v>0</v>
      </c>
      <c r="C1175" s="155">
        <v>0</v>
      </c>
      <c r="D1175" s="154" t="e">
        <f t="shared" si="18"/>
        <v>#DIV/0!</v>
      </c>
    </row>
    <row r="1176" spans="1:4" ht="16.5" customHeight="1">
      <c r="A1176" s="148" t="s">
        <v>984</v>
      </c>
      <c r="B1176" s="153">
        <v>0</v>
      </c>
      <c r="C1176" s="155">
        <v>0</v>
      </c>
      <c r="D1176" s="154" t="e">
        <f t="shared" si="18"/>
        <v>#DIV/0!</v>
      </c>
    </row>
    <row r="1177" spans="1:4" ht="16.5" customHeight="1">
      <c r="A1177" s="148" t="s">
        <v>985</v>
      </c>
      <c r="B1177" s="153">
        <v>0</v>
      </c>
      <c r="C1177" s="155">
        <v>0</v>
      </c>
      <c r="D1177" s="154" t="e">
        <f t="shared" si="18"/>
        <v>#DIV/0!</v>
      </c>
    </row>
    <row r="1178" spans="1:4" ht="16.5" customHeight="1">
      <c r="A1178" s="148" t="s">
        <v>986</v>
      </c>
      <c r="B1178" s="153">
        <v>126</v>
      </c>
      <c r="C1178" s="153">
        <v>373</v>
      </c>
      <c r="D1178" s="154">
        <f t="shared" si="18"/>
        <v>296.031746031746</v>
      </c>
    </row>
    <row r="1179" spans="1:4" ht="16.5" customHeight="1">
      <c r="A1179" s="148" t="s">
        <v>987</v>
      </c>
      <c r="B1179" s="153">
        <v>110</v>
      </c>
      <c r="C1179" s="153"/>
      <c r="D1179" s="154">
        <f t="shared" si="18"/>
        <v>0</v>
      </c>
    </row>
    <row r="1180" spans="1:4" ht="16.5" customHeight="1">
      <c r="A1180" s="148" t="s">
        <v>988</v>
      </c>
      <c r="B1180" s="153">
        <v>0</v>
      </c>
      <c r="C1180" s="153">
        <v>0</v>
      </c>
      <c r="D1180" s="154" t="e">
        <f t="shared" si="18"/>
        <v>#DIV/0!</v>
      </c>
    </row>
    <row r="1181" spans="1:4" ht="16.5" customHeight="1">
      <c r="A1181" s="148" t="s">
        <v>989</v>
      </c>
      <c r="B1181" s="153">
        <v>94</v>
      </c>
      <c r="C1181" s="153">
        <v>134</v>
      </c>
      <c r="D1181" s="154">
        <f t="shared" si="18"/>
        <v>142.5531914893617</v>
      </c>
    </row>
    <row r="1182" spans="1:4" ht="16.5" customHeight="1">
      <c r="A1182" s="148" t="s">
        <v>990</v>
      </c>
      <c r="B1182" s="153">
        <v>0</v>
      </c>
      <c r="C1182" s="155">
        <v>0</v>
      </c>
      <c r="D1182" s="154" t="e">
        <f t="shared" si="18"/>
        <v>#DIV/0!</v>
      </c>
    </row>
    <row r="1183" spans="1:4" ht="16.5" customHeight="1">
      <c r="A1183" s="148" t="s">
        <v>991</v>
      </c>
      <c r="B1183" s="153">
        <v>0</v>
      </c>
      <c r="C1183" s="155">
        <v>0</v>
      </c>
      <c r="D1183" s="154" t="e">
        <f t="shared" si="18"/>
        <v>#DIV/0!</v>
      </c>
    </row>
    <row r="1184" spans="1:4" ht="16.5" customHeight="1">
      <c r="A1184" s="148" t="s">
        <v>992</v>
      </c>
      <c r="B1184" s="153">
        <v>0</v>
      </c>
      <c r="C1184" s="155">
        <v>0</v>
      </c>
      <c r="D1184" s="154" t="e">
        <f t="shared" si="18"/>
        <v>#DIV/0!</v>
      </c>
    </row>
    <row r="1185" spans="1:4" ht="16.5" customHeight="1">
      <c r="A1185" s="148" t="s">
        <v>102</v>
      </c>
      <c r="B1185" s="153">
        <v>402</v>
      </c>
      <c r="C1185" s="153">
        <v>413</v>
      </c>
      <c r="D1185" s="154">
        <f t="shared" si="18"/>
        <v>102.7363184079602</v>
      </c>
    </row>
    <row r="1186" spans="1:4" ht="16.5" customHeight="1">
      <c r="A1186" s="148" t="s">
        <v>993</v>
      </c>
      <c r="B1186" s="153">
        <v>1850</v>
      </c>
      <c r="C1186" s="153">
        <v>1758</v>
      </c>
      <c r="D1186" s="154">
        <f t="shared" si="18"/>
        <v>95.02702702702702</v>
      </c>
    </row>
    <row r="1187" spans="1:4" ht="16.5" customHeight="1">
      <c r="A1187" s="148" t="s">
        <v>994</v>
      </c>
      <c r="B1187" s="153">
        <v>0</v>
      </c>
      <c r="C1187" s="149"/>
      <c r="D1187" s="154" t="e">
        <f t="shared" si="18"/>
        <v>#DIV/0!</v>
      </c>
    </row>
    <row r="1188" spans="1:4" ht="16.5" customHeight="1">
      <c r="A1188" s="148" t="s">
        <v>93</v>
      </c>
      <c r="B1188" s="153">
        <v>0</v>
      </c>
      <c r="C1188" s="155"/>
      <c r="D1188" s="154" t="e">
        <f t="shared" si="18"/>
        <v>#DIV/0!</v>
      </c>
    </row>
    <row r="1189" spans="1:4" ht="16.5" customHeight="1">
      <c r="A1189" s="148" t="s">
        <v>94</v>
      </c>
      <c r="B1189" s="153">
        <v>0</v>
      </c>
      <c r="C1189" s="155"/>
      <c r="D1189" s="154" t="e">
        <f t="shared" si="18"/>
        <v>#DIV/0!</v>
      </c>
    </row>
    <row r="1190" spans="1:4" ht="16.5" customHeight="1">
      <c r="A1190" s="148" t="s">
        <v>95</v>
      </c>
      <c r="B1190" s="153">
        <v>0</v>
      </c>
      <c r="C1190" s="155"/>
      <c r="D1190" s="154" t="e">
        <f t="shared" si="18"/>
        <v>#DIV/0!</v>
      </c>
    </row>
    <row r="1191" spans="1:4" ht="16.5" customHeight="1">
      <c r="A1191" s="148" t="s">
        <v>995</v>
      </c>
      <c r="B1191" s="153">
        <v>0</v>
      </c>
      <c r="C1191" s="155"/>
      <c r="D1191" s="154" t="e">
        <f t="shared" si="18"/>
        <v>#DIV/0!</v>
      </c>
    </row>
    <row r="1192" spans="1:4" ht="16.5" customHeight="1">
      <c r="A1192" s="148" t="s">
        <v>996</v>
      </c>
      <c r="B1192" s="153">
        <v>0</v>
      </c>
      <c r="C1192" s="155"/>
      <c r="D1192" s="154" t="e">
        <f t="shared" si="18"/>
        <v>#DIV/0!</v>
      </c>
    </row>
    <row r="1193" spans="1:4" ht="16.5" customHeight="1">
      <c r="A1193" s="148" t="s">
        <v>997</v>
      </c>
      <c r="B1193" s="153">
        <v>0</v>
      </c>
      <c r="C1193" s="155"/>
      <c r="D1193" s="154" t="e">
        <f t="shared" si="18"/>
        <v>#DIV/0!</v>
      </c>
    </row>
    <row r="1194" spans="1:4" ht="16.5" customHeight="1">
      <c r="A1194" s="148" t="s">
        <v>998</v>
      </c>
      <c r="B1194" s="153">
        <v>0</v>
      </c>
      <c r="C1194" s="155"/>
      <c r="D1194" s="154" t="e">
        <f t="shared" si="18"/>
        <v>#DIV/0!</v>
      </c>
    </row>
    <row r="1195" spans="1:4" ht="16.5" customHeight="1">
      <c r="A1195" s="148" t="s">
        <v>999</v>
      </c>
      <c r="B1195" s="153">
        <v>0</v>
      </c>
      <c r="C1195" s="155"/>
      <c r="D1195" s="154" t="e">
        <f t="shared" si="18"/>
        <v>#DIV/0!</v>
      </c>
    </row>
    <row r="1196" spans="1:4" ht="16.5" customHeight="1">
      <c r="A1196" s="148" t="s">
        <v>1000</v>
      </c>
      <c r="B1196" s="153">
        <v>0</v>
      </c>
      <c r="C1196" s="155"/>
      <c r="D1196" s="154" t="e">
        <f t="shared" si="18"/>
        <v>#DIV/0!</v>
      </c>
    </row>
    <row r="1197" spans="1:4" ht="16.5" customHeight="1">
      <c r="A1197" s="148" t="s">
        <v>1001</v>
      </c>
      <c r="B1197" s="153">
        <v>0</v>
      </c>
      <c r="C1197" s="155"/>
      <c r="D1197" s="154" t="e">
        <f t="shared" si="18"/>
        <v>#DIV/0!</v>
      </c>
    </row>
    <row r="1198" spans="1:4" ht="16.5" customHeight="1">
      <c r="A1198" s="148" t="s">
        <v>1002</v>
      </c>
      <c r="B1198" s="153">
        <v>0</v>
      </c>
      <c r="C1198" s="155"/>
      <c r="D1198" s="154" t="e">
        <f t="shared" si="18"/>
        <v>#DIV/0!</v>
      </c>
    </row>
    <row r="1199" spans="1:4" ht="16.5" customHeight="1">
      <c r="A1199" s="148" t="s">
        <v>1003</v>
      </c>
      <c r="B1199" s="153">
        <v>0</v>
      </c>
      <c r="C1199" s="155"/>
      <c r="D1199" s="154" t="e">
        <f t="shared" si="18"/>
        <v>#DIV/0!</v>
      </c>
    </row>
    <row r="1200" spans="1:4" ht="16.5" customHeight="1">
      <c r="A1200" s="148" t="s">
        <v>1004</v>
      </c>
      <c r="B1200" s="153">
        <v>0</v>
      </c>
      <c r="C1200" s="155"/>
      <c r="D1200" s="154" t="e">
        <f t="shared" si="18"/>
        <v>#DIV/0!</v>
      </c>
    </row>
    <row r="1201" spans="1:4" ht="16.5" customHeight="1">
      <c r="A1201" s="148" t="s">
        <v>1005</v>
      </c>
      <c r="B1201" s="153">
        <v>0</v>
      </c>
      <c r="C1201" s="155"/>
      <c r="D1201" s="154" t="e">
        <f t="shared" si="18"/>
        <v>#DIV/0!</v>
      </c>
    </row>
    <row r="1202" spans="1:4" ht="16.5" customHeight="1">
      <c r="A1202" s="148" t="s">
        <v>1006</v>
      </c>
      <c r="B1202" s="153">
        <v>0</v>
      </c>
      <c r="C1202" s="155"/>
      <c r="D1202" s="154" t="e">
        <f t="shared" si="18"/>
        <v>#DIV/0!</v>
      </c>
    </row>
    <row r="1203" spans="1:4" ht="16.5" customHeight="1">
      <c r="A1203" s="148" t="s">
        <v>1007</v>
      </c>
      <c r="B1203" s="153">
        <v>0</v>
      </c>
      <c r="C1203" s="155"/>
      <c r="D1203" s="154" t="e">
        <f t="shared" si="18"/>
        <v>#DIV/0!</v>
      </c>
    </row>
    <row r="1204" spans="1:4" ht="16.5" customHeight="1">
      <c r="A1204" s="148" t="s">
        <v>102</v>
      </c>
      <c r="B1204" s="153">
        <v>0</v>
      </c>
      <c r="C1204" s="155"/>
      <c r="D1204" s="154" t="e">
        <f t="shared" si="18"/>
        <v>#DIV/0!</v>
      </c>
    </row>
    <row r="1205" spans="1:4" ht="16.5" customHeight="1">
      <c r="A1205" s="148" t="s">
        <v>1008</v>
      </c>
      <c r="B1205" s="153">
        <v>0</v>
      </c>
      <c r="C1205" s="155"/>
      <c r="D1205" s="154" t="e">
        <f t="shared" si="18"/>
        <v>#DIV/0!</v>
      </c>
    </row>
    <row r="1206" spans="1:4" ht="16.5" customHeight="1">
      <c r="A1206" s="148" t="s">
        <v>1009</v>
      </c>
      <c r="B1206" s="153">
        <v>5</v>
      </c>
      <c r="C1206" s="149">
        <v>35</v>
      </c>
      <c r="D1206" s="154">
        <f t="shared" si="18"/>
        <v>700</v>
      </c>
    </row>
    <row r="1207" spans="1:4" ht="16.5" customHeight="1">
      <c r="A1207" s="148" t="s">
        <v>93</v>
      </c>
      <c r="B1207" s="153">
        <v>0</v>
      </c>
      <c r="C1207" s="155">
        <v>0</v>
      </c>
      <c r="D1207" s="154" t="e">
        <f t="shared" si="18"/>
        <v>#DIV/0!</v>
      </c>
    </row>
    <row r="1208" spans="1:4" ht="16.5" customHeight="1">
      <c r="A1208" s="148" t="s">
        <v>94</v>
      </c>
      <c r="B1208" s="153">
        <v>0</v>
      </c>
      <c r="C1208" s="155">
        <v>0</v>
      </c>
      <c r="D1208" s="154" t="e">
        <f t="shared" si="18"/>
        <v>#DIV/0!</v>
      </c>
    </row>
    <row r="1209" spans="1:4" ht="16.5" customHeight="1">
      <c r="A1209" s="148" t="s">
        <v>95</v>
      </c>
      <c r="B1209" s="153">
        <v>0</v>
      </c>
      <c r="C1209" s="155">
        <v>0</v>
      </c>
      <c r="D1209" s="154" t="e">
        <f t="shared" si="18"/>
        <v>#DIV/0!</v>
      </c>
    </row>
    <row r="1210" spans="1:4" ht="16.5" customHeight="1">
      <c r="A1210" s="148" t="s">
        <v>1010</v>
      </c>
      <c r="B1210" s="153">
        <v>5</v>
      </c>
      <c r="C1210" s="155">
        <v>35</v>
      </c>
      <c r="D1210" s="154">
        <f t="shared" si="18"/>
        <v>700</v>
      </c>
    </row>
    <row r="1211" spans="1:4" ht="16.5" customHeight="1">
      <c r="A1211" s="148" t="s">
        <v>1011</v>
      </c>
      <c r="B1211" s="153">
        <v>0</v>
      </c>
      <c r="C1211" s="155"/>
      <c r="D1211" s="154" t="e">
        <f t="shared" si="18"/>
        <v>#DIV/0!</v>
      </c>
    </row>
    <row r="1212" spans="1:4" ht="16.5" customHeight="1">
      <c r="A1212" s="148" t="s">
        <v>1012</v>
      </c>
      <c r="B1212" s="153">
        <v>0</v>
      </c>
      <c r="C1212" s="155"/>
      <c r="D1212" s="154" t="e">
        <f t="shared" si="18"/>
        <v>#DIV/0!</v>
      </c>
    </row>
    <row r="1213" spans="1:4" ht="16.5" customHeight="1">
      <c r="A1213" s="148" t="s">
        <v>102</v>
      </c>
      <c r="B1213" s="153">
        <v>0</v>
      </c>
      <c r="C1213" s="155"/>
      <c r="D1213" s="154" t="e">
        <f t="shared" si="18"/>
        <v>#DIV/0!</v>
      </c>
    </row>
    <row r="1214" spans="1:4" ht="16.5" customHeight="1">
      <c r="A1214" s="148" t="s">
        <v>1013</v>
      </c>
      <c r="B1214" s="153">
        <v>0</v>
      </c>
      <c r="C1214" s="155"/>
      <c r="D1214" s="154" t="e">
        <f t="shared" si="18"/>
        <v>#DIV/0!</v>
      </c>
    </row>
    <row r="1215" spans="1:4" ht="16.5" customHeight="1">
      <c r="A1215" s="148" t="s">
        <v>1014</v>
      </c>
      <c r="B1215" s="153">
        <v>503</v>
      </c>
      <c r="C1215" s="149">
        <v>100</v>
      </c>
      <c r="D1215" s="154">
        <f t="shared" si="18"/>
        <v>19.880715705765407</v>
      </c>
    </row>
    <row r="1216" spans="1:4" ht="16.5" customHeight="1">
      <c r="A1216" s="148" t="s">
        <v>93</v>
      </c>
      <c r="B1216" s="153">
        <v>130</v>
      </c>
      <c r="C1216" s="153">
        <v>0</v>
      </c>
      <c r="D1216" s="154">
        <f t="shared" si="18"/>
        <v>0</v>
      </c>
    </row>
    <row r="1217" spans="1:4" ht="16.5" customHeight="1">
      <c r="A1217" s="148" t="s">
        <v>94</v>
      </c>
      <c r="B1217" s="153">
        <v>0</v>
      </c>
      <c r="C1217" s="155">
        <v>0</v>
      </c>
      <c r="D1217" s="154" t="e">
        <f t="shared" si="18"/>
        <v>#DIV/0!</v>
      </c>
    </row>
    <row r="1218" spans="1:4" ht="16.5" customHeight="1">
      <c r="A1218" s="148" t="s">
        <v>95</v>
      </c>
      <c r="B1218" s="153">
        <v>0</v>
      </c>
      <c r="C1218" s="155">
        <v>0</v>
      </c>
      <c r="D1218" s="154" t="e">
        <f t="shared" si="18"/>
        <v>#DIV/0!</v>
      </c>
    </row>
    <row r="1219" spans="1:4" ht="16.5" customHeight="1">
      <c r="A1219" s="148" t="s">
        <v>1015</v>
      </c>
      <c r="B1219" s="153">
        <v>0</v>
      </c>
      <c r="C1219" s="155">
        <v>0</v>
      </c>
      <c r="D1219" s="154" t="e">
        <f t="shared" si="18"/>
        <v>#DIV/0!</v>
      </c>
    </row>
    <row r="1220" spans="1:4" ht="16.5" customHeight="1">
      <c r="A1220" s="148" t="s">
        <v>1016</v>
      </c>
      <c r="B1220" s="153">
        <v>0</v>
      </c>
      <c r="C1220" s="155">
        <v>0</v>
      </c>
      <c r="D1220" s="154" t="e">
        <f t="shared" si="18"/>
        <v>#DIV/0!</v>
      </c>
    </row>
    <row r="1221" spans="1:4" ht="16.5" customHeight="1">
      <c r="A1221" s="148" t="s">
        <v>1017</v>
      </c>
      <c r="B1221" s="153">
        <v>0</v>
      </c>
      <c r="C1221" s="155">
        <v>0</v>
      </c>
      <c r="D1221" s="154" t="e">
        <f t="shared" si="18"/>
        <v>#DIV/0!</v>
      </c>
    </row>
    <row r="1222" spans="1:4" ht="16.5" customHeight="1">
      <c r="A1222" s="148" t="s">
        <v>1018</v>
      </c>
      <c r="B1222" s="153">
        <v>0</v>
      </c>
      <c r="C1222" s="155">
        <v>0</v>
      </c>
      <c r="D1222" s="154" t="e">
        <f aca="true" t="shared" si="19" ref="D1222:D1285">C1222/B1222*100</f>
        <v>#DIV/0!</v>
      </c>
    </row>
    <row r="1223" spans="1:4" ht="16.5" customHeight="1">
      <c r="A1223" s="148" t="s">
        <v>1019</v>
      </c>
      <c r="B1223" s="153">
        <v>0</v>
      </c>
      <c r="C1223" s="155">
        <v>0</v>
      </c>
      <c r="D1223" s="154" t="e">
        <f t="shared" si="19"/>
        <v>#DIV/0!</v>
      </c>
    </row>
    <row r="1224" spans="1:4" ht="16.5" customHeight="1">
      <c r="A1224" s="148" t="s">
        <v>1020</v>
      </c>
      <c r="B1224" s="153">
        <v>200</v>
      </c>
      <c r="C1224" s="155">
        <v>0</v>
      </c>
      <c r="D1224" s="154">
        <f t="shared" si="19"/>
        <v>0</v>
      </c>
    </row>
    <row r="1225" spans="1:4" ht="16.5" customHeight="1">
      <c r="A1225" s="148" t="s">
        <v>1021</v>
      </c>
      <c r="B1225" s="153">
        <v>0</v>
      </c>
      <c r="C1225" s="155">
        <v>100</v>
      </c>
      <c r="D1225" s="154" t="e">
        <f t="shared" si="19"/>
        <v>#DIV/0!</v>
      </c>
    </row>
    <row r="1226" spans="1:4" ht="16.5" customHeight="1">
      <c r="A1226" s="148" t="s">
        <v>1022</v>
      </c>
      <c r="B1226" s="153">
        <v>0</v>
      </c>
      <c r="C1226" s="155"/>
      <c r="D1226" s="154" t="e">
        <f t="shared" si="19"/>
        <v>#DIV/0!</v>
      </c>
    </row>
    <row r="1227" spans="1:4" ht="16.5" customHeight="1">
      <c r="A1227" s="148" t="s">
        <v>1023</v>
      </c>
      <c r="B1227" s="153">
        <v>0</v>
      </c>
      <c r="C1227" s="155"/>
      <c r="D1227" s="154" t="e">
        <f t="shared" si="19"/>
        <v>#DIV/0!</v>
      </c>
    </row>
    <row r="1228" spans="1:4" ht="16.5" customHeight="1">
      <c r="A1228" s="148" t="s">
        <v>1024</v>
      </c>
      <c r="B1228" s="153">
        <v>0</v>
      </c>
      <c r="C1228" s="155"/>
      <c r="D1228" s="154" t="e">
        <f t="shared" si="19"/>
        <v>#DIV/0!</v>
      </c>
    </row>
    <row r="1229" spans="1:4" ht="16.5" customHeight="1">
      <c r="A1229" s="148" t="s">
        <v>1025</v>
      </c>
      <c r="B1229" s="153">
        <v>173</v>
      </c>
      <c r="C1229" s="153"/>
      <c r="D1229" s="154">
        <f t="shared" si="19"/>
        <v>0</v>
      </c>
    </row>
    <row r="1230" spans="1:4" ht="16.5" customHeight="1">
      <c r="A1230" s="148" t="s">
        <v>1026</v>
      </c>
      <c r="B1230" s="153">
        <v>182</v>
      </c>
      <c r="C1230" s="149">
        <v>30</v>
      </c>
      <c r="D1230" s="154">
        <f t="shared" si="19"/>
        <v>16.483516483516482</v>
      </c>
    </row>
    <row r="1231" spans="1:4" ht="16.5" customHeight="1">
      <c r="A1231" s="148" t="s">
        <v>1027</v>
      </c>
      <c r="B1231" s="153">
        <v>182</v>
      </c>
      <c r="C1231" s="155">
        <v>30</v>
      </c>
      <c r="D1231" s="154">
        <f t="shared" si="19"/>
        <v>16.483516483516482</v>
      </c>
    </row>
    <row r="1232" spans="1:4" ht="16.5" customHeight="1">
      <c r="A1232" s="148" t="s">
        <v>1028</v>
      </c>
      <c r="B1232" s="153">
        <v>22776</v>
      </c>
      <c r="C1232" s="149">
        <f>C1233+C1242+C1246</f>
        <v>22157</v>
      </c>
      <c r="D1232" s="154">
        <f t="shared" si="19"/>
        <v>97.28222690551458</v>
      </c>
    </row>
    <row r="1233" spans="1:4" ht="16.5" customHeight="1">
      <c r="A1233" s="148" t="s">
        <v>1029</v>
      </c>
      <c r="B1233" s="153">
        <v>11675</v>
      </c>
      <c r="C1233" s="149">
        <v>1527</v>
      </c>
      <c r="D1233" s="154">
        <f t="shared" si="19"/>
        <v>13.079229122055674</v>
      </c>
    </row>
    <row r="1234" spans="1:4" ht="16.5" customHeight="1">
      <c r="A1234" s="148" t="s">
        <v>1030</v>
      </c>
      <c r="B1234" s="153">
        <v>0</v>
      </c>
      <c r="C1234" s="153">
        <v>0</v>
      </c>
      <c r="D1234" s="154" t="e">
        <f t="shared" si="19"/>
        <v>#DIV/0!</v>
      </c>
    </row>
    <row r="1235" spans="1:4" ht="16.5" customHeight="1">
      <c r="A1235" s="148" t="s">
        <v>1031</v>
      </c>
      <c r="B1235" s="153">
        <v>0</v>
      </c>
      <c r="C1235" s="153">
        <v>0</v>
      </c>
      <c r="D1235" s="154" t="e">
        <f t="shared" si="19"/>
        <v>#DIV/0!</v>
      </c>
    </row>
    <row r="1236" spans="1:4" ht="16.5" customHeight="1">
      <c r="A1236" s="148" t="s">
        <v>1032</v>
      </c>
      <c r="B1236" s="153">
        <v>0</v>
      </c>
      <c r="C1236" s="153">
        <v>517</v>
      </c>
      <c r="D1236" s="154" t="e">
        <f t="shared" si="19"/>
        <v>#DIV/0!</v>
      </c>
    </row>
    <row r="1237" spans="1:4" ht="16.5" customHeight="1">
      <c r="A1237" s="148" t="s">
        <v>1033</v>
      </c>
      <c r="B1237" s="153">
        <v>0</v>
      </c>
      <c r="C1237" s="153">
        <v>0</v>
      </c>
      <c r="D1237" s="154" t="e">
        <f t="shared" si="19"/>
        <v>#DIV/0!</v>
      </c>
    </row>
    <row r="1238" spans="1:4" ht="16.5" customHeight="1">
      <c r="A1238" s="148" t="s">
        <v>1034</v>
      </c>
      <c r="B1238" s="153">
        <v>0</v>
      </c>
      <c r="C1238" s="153">
        <v>0</v>
      </c>
      <c r="D1238" s="154" t="e">
        <f t="shared" si="19"/>
        <v>#DIV/0!</v>
      </c>
    </row>
    <row r="1239" spans="1:4" ht="16.5" customHeight="1">
      <c r="A1239" s="148" t="s">
        <v>1035</v>
      </c>
      <c r="B1239" s="153">
        <v>0</v>
      </c>
      <c r="C1239" s="153">
        <v>0</v>
      </c>
      <c r="D1239" s="154" t="e">
        <f t="shared" si="19"/>
        <v>#DIV/0!</v>
      </c>
    </row>
    <row r="1240" spans="1:4" ht="16.5" customHeight="1">
      <c r="A1240" s="148" t="s">
        <v>1036</v>
      </c>
      <c r="B1240" s="153">
        <v>1000</v>
      </c>
      <c r="C1240" s="153">
        <v>1000</v>
      </c>
      <c r="D1240" s="154">
        <f t="shared" si="19"/>
        <v>100</v>
      </c>
    </row>
    <row r="1241" spans="1:4" ht="16.5" customHeight="1">
      <c r="A1241" s="148" t="s">
        <v>1037</v>
      </c>
      <c r="B1241" s="153">
        <v>10675</v>
      </c>
      <c r="C1241" s="153">
        <v>10</v>
      </c>
      <c r="D1241" s="154">
        <f t="shared" si="19"/>
        <v>0.09367681498829039</v>
      </c>
    </row>
    <row r="1242" spans="1:4" ht="16.5" customHeight="1">
      <c r="A1242" s="148" t="s">
        <v>1038</v>
      </c>
      <c r="B1242" s="153">
        <v>6764</v>
      </c>
      <c r="C1242" s="149">
        <v>9349</v>
      </c>
      <c r="D1242" s="154">
        <f t="shared" si="19"/>
        <v>138.21703134240096</v>
      </c>
    </row>
    <row r="1243" spans="1:4" ht="16.5" customHeight="1">
      <c r="A1243" s="148" t="s">
        <v>1039</v>
      </c>
      <c r="B1243" s="153">
        <v>6751</v>
      </c>
      <c r="C1243" s="153">
        <v>9349</v>
      </c>
      <c r="D1243" s="154">
        <f t="shared" si="19"/>
        <v>138.48318767589987</v>
      </c>
    </row>
    <row r="1244" spans="1:4" ht="16.5" customHeight="1">
      <c r="A1244" s="148" t="s">
        <v>1040</v>
      </c>
      <c r="B1244" s="153">
        <v>13</v>
      </c>
      <c r="C1244" s="155"/>
      <c r="D1244" s="154">
        <f t="shared" si="19"/>
        <v>0</v>
      </c>
    </row>
    <row r="1245" spans="1:4" ht="16.5" customHeight="1">
      <c r="A1245" s="148" t="s">
        <v>1041</v>
      </c>
      <c r="B1245" s="153">
        <v>0</v>
      </c>
      <c r="C1245" s="155"/>
      <c r="D1245" s="154" t="e">
        <f t="shared" si="19"/>
        <v>#DIV/0!</v>
      </c>
    </row>
    <row r="1246" spans="1:4" ht="16.5" customHeight="1">
      <c r="A1246" s="148" t="s">
        <v>1042</v>
      </c>
      <c r="B1246" s="153">
        <v>4337</v>
      </c>
      <c r="C1246" s="149">
        <v>11281</v>
      </c>
      <c r="D1246" s="154">
        <f t="shared" si="19"/>
        <v>260.1106755821997</v>
      </c>
    </row>
    <row r="1247" spans="1:4" ht="16.5" customHeight="1">
      <c r="A1247" s="148" t="s">
        <v>1043</v>
      </c>
      <c r="B1247" s="153">
        <v>0</v>
      </c>
      <c r="C1247" s="155">
        <v>0</v>
      </c>
      <c r="D1247" s="154" t="e">
        <f t="shared" si="19"/>
        <v>#DIV/0!</v>
      </c>
    </row>
    <row r="1248" spans="1:4" ht="16.5" customHeight="1">
      <c r="A1248" s="148" t="s">
        <v>1044</v>
      </c>
      <c r="B1248" s="153">
        <v>4337</v>
      </c>
      <c r="C1248" s="153">
        <v>11281</v>
      </c>
      <c r="D1248" s="154">
        <f t="shared" si="19"/>
        <v>260.1106755821997</v>
      </c>
    </row>
    <row r="1249" spans="1:4" ht="16.5" customHeight="1">
      <c r="A1249" s="148" t="s">
        <v>1045</v>
      </c>
      <c r="B1249" s="153">
        <v>0</v>
      </c>
      <c r="C1249" s="155"/>
      <c r="D1249" s="154" t="e">
        <f t="shared" si="19"/>
        <v>#DIV/0!</v>
      </c>
    </row>
    <row r="1250" spans="1:4" ht="16.5" customHeight="1">
      <c r="A1250" s="148" t="s">
        <v>1046</v>
      </c>
      <c r="B1250" s="153">
        <v>1072</v>
      </c>
      <c r="C1250" s="149">
        <f>C1251+C1266+C1280+C1285+C1291</f>
        <v>1651</v>
      </c>
      <c r="D1250" s="154">
        <f t="shared" si="19"/>
        <v>154.01119402985074</v>
      </c>
    </row>
    <row r="1251" spans="1:4" ht="16.5" customHeight="1">
      <c r="A1251" s="148" t="s">
        <v>1047</v>
      </c>
      <c r="B1251" s="153">
        <v>1039</v>
      </c>
      <c r="C1251" s="149">
        <v>1576</v>
      </c>
      <c r="D1251" s="154">
        <f t="shared" si="19"/>
        <v>151.68431183830606</v>
      </c>
    </row>
    <row r="1252" spans="1:4" ht="16.5" customHeight="1">
      <c r="A1252" s="148" t="s">
        <v>93</v>
      </c>
      <c r="B1252" s="153">
        <v>368</v>
      </c>
      <c r="C1252" s="153">
        <v>403</v>
      </c>
      <c r="D1252" s="154">
        <f t="shared" si="19"/>
        <v>109.51086956521738</v>
      </c>
    </row>
    <row r="1253" spans="1:4" ht="16.5" customHeight="1">
      <c r="A1253" s="148" t="s">
        <v>94</v>
      </c>
      <c r="B1253" s="153">
        <v>117</v>
      </c>
      <c r="C1253" s="153">
        <v>33</v>
      </c>
      <c r="D1253" s="154">
        <f t="shared" si="19"/>
        <v>28.205128205128204</v>
      </c>
    </row>
    <row r="1254" spans="1:4" ht="16.5" customHeight="1">
      <c r="A1254" s="148" t="s">
        <v>95</v>
      </c>
      <c r="B1254" s="153">
        <v>0</v>
      </c>
      <c r="C1254" s="153">
        <v>5</v>
      </c>
      <c r="D1254" s="154" t="e">
        <f t="shared" si="19"/>
        <v>#DIV/0!</v>
      </c>
    </row>
    <row r="1255" spans="1:4" ht="16.5" customHeight="1">
      <c r="A1255" s="148" t="s">
        <v>1048</v>
      </c>
      <c r="B1255" s="153">
        <v>0</v>
      </c>
      <c r="C1255" s="153">
        <v>0</v>
      </c>
      <c r="D1255" s="154" t="e">
        <f t="shared" si="19"/>
        <v>#DIV/0!</v>
      </c>
    </row>
    <row r="1256" spans="1:4" ht="16.5" customHeight="1">
      <c r="A1256" s="148" t="s">
        <v>1049</v>
      </c>
      <c r="B1256" s="153">
        <v>0</v>
      </c>
      <c r="C1256" s="153">
        <v>0</v>
      </c>
      <c r="D1256" s="154" t="e">
        <f t="shared" si="19"/>
        <v>#DIV/0!</v>
      </c>
    </row>
    <row r="1257" spans="1:4" ht="16.5" customHeight="1">
      <c r="A1257" s="148" t="s">
        <v>1050</v>
      </c>
      <c r="B1257" s="153">
        <v>0</v>
      </c>
      <c r="C1257" s="153">
        <v>0</v>
      </c>
      <c r="D1257" s="154" t="e">
        <f t="shared" si="19"/>
        <v>#DIV/0!</v>
      </c>
    </row>
    <row r="1258" spans="1:4" ht="16.5" customHeight="1">
      <c r="A1258" s="148" t="s">
        <v>1051</v>
      </c>
      <c r="B1258" s="153">
        <v>0</v>
      </c>
      <c r="C1258" s="153">
        <v>0</v>
      </c>
      <c r="D1258" s="154" t="e">
        <f t="shared" si="19"/>
        <v>#DIV/0!</v>
      </c>
    </row>
    <row r="1259" spans="1:4" ht="16.5" customHeight="1">
      <c r="A1259" s="148" t="s">
        <v>1052</v>
      </c>
      <c r="B1259" s="153">
        <v>0</v>
      </c>
      <c r="C1259" s="153">
        <v>0</v>
      </c>
      <c r="D1259" s="154" t="e">
        <f t="shared" si="19"/>
        <v>#DIV/0!</v>
      </c>
    </row>
    <row r="1260" spans="1:4" ht="16.5" customHeight="1">
      <c r="A1260" s="148" t="s">
        <v>1053</v>
      </c>
      <c r="B1260" s="153">
        <v>0</v>
      </c>
      <c r="C1260" s="153">
        <v>0</v>
      </c>
      <c r="D1260" s="154" t="e">
        <f t="shared" si="19"/>
        <v>#DIV/0!</v>
      </c>
    </row>
    <row r="1261" spans="1:4" ht="16.5" customHeight="1">
      <c r="A1261" s="148" t="s">
        <v>1054</v>
      </c>
      <c r="B1261" s="153">
        <v>0</v>
      </c>
      <c r="C1261" s="153">
        <v>0</v>
      </c>
      <c r="D1261" s="154" t="e">
        <f t="shared" si="19"/>
        <v>#DIV/0!</v>
      </c>
    </row>
    <row r="1262" spans="1:4" ht="16.5" customHeight="1">
      <c r="A1262" s="148" t="s">
        <v>1055</v>
      </c>
      <c r="B1262" s="153">
        <v>0</v>
      </c>
      <c r="C1262" s="153">
        <v>496</v>
      </c>
      <c r="D1262" s="154" t="e">
        <f t="shared" si="19"/>
        <v>#DIV/0!</v>
      </c>
    </row>
    <row r="1263" spans="1:4" ht="16.5" customHeight="1">
      <c r="A1263" s="148" t="s">
        <v>1056</v>
      </c>
      <c r="B1263" s="153">
        <v>0</v>
      </c>
      <c r="C1263" s="153">
        <v>0</v>
      </c>
      <c r="D1263" s="154" t="e">
        <f t="shared" si="19"/>
        <v>#DIV/0!</v>
      </c>
    </row>
    <row r="1264" spans="1:4" ht="16.5" customHeight="1">
      <c r="A1264" s="148" t="s">
        <v>102</v>
      </c>
      <c r="B1264" s="153">
        <v>181</v>
      </c>
      <c r="C1264" s="153">
        <v>152</v>
      </c>
      <c r="D1264" s="154">
        <f t="shared" si="19"/>
        <v>83.97790055248619</v>
      </c>
    </row>
    <row r="1265" spans="1:4" ht="16.5" customHeight="1">
      <c r="A1265" s="148" t="s">
        <v>1057</v>
      </c>
      <c r="B1265" s="153">
        <v>373</v>
      </c>
      <c r="C1265" s="153">
        <v>487</v>
      </c>
      <c r="D1265" s="154">
        <f t="shared" si="19"/>
        <v>130.56300268096516</v>
      </c>
    </row>
    <row r="1266" spans="1:4" ht="16.5" customHeight="1">
      <c r="A1266" s="148" t="s">
        <v>1058</v>
      </c>
      <c r="B1266" s="153">
        <v>0</v>
      </c>
      <c r="C1266" s="149"/>
      <c r="D1266" s="154" t="e">
        <f t="shared" si="19"/>
        <v>#DIV/0!</v>
      </c>
    </row>
    <row r="1267" spans="1:4" ht="16.5" customHeight="1">
      <c r="A1267" s="148" t="s">
        <v>93</v>
      </c>
      <c r="B1267" s="153">
        <v>0</v>
      </c>
      <c r="C1267" s="155"/>
      <c r="D1267" s="154" t="e">
        <f t="shared" si="19"/>
        <v>#DIV/0!</v>
      </c>
    </row>
    <row r="1268" spans="1:4" ht="16.5" customHeight="1">
      <c r="A1268" s="148" t="s">
        <v>94</v>
      </c>
      <c r="B1268" s="153">
        <v>0</v>
      </c>
      <c r="C1268" s="155"/>
      <c r="D1268" s="154" t="e">
        <f t="shared" si="19"/>
        <v>#DIV/0!</v>
      </c>
    </row>
    <row r="1269" spans="1:4" ht="16.5" customHeight="1">
      <c r="A1269" s="148" t="s">
        <v>95</v>
      </c>
      <c r="B1269" s="153">
        <v>0</v>
      </c>
      <c r="C1269" s="155"/>
      <c r="D1269" s="154" t="e">
        <f t="shared" si="19"/>
        <v>#DIV/0!</v>
      </c>
    </row>
    <row r="1270" spans="1:4" ht="16.5" customHeight="1">
      <c r="A1270" s="148" t="s">
        <v>1059</v>
      </c>
      <c r="B1270" s="153">
        <v>0</v>
      </c>
      <c r="C1270" s="155"/>
      <c r="D1270" s="154" t="e">
        <f t="shared" si="19"/>
        <v>#DIV/0!</v>
      </c>
    </row>
    <row r="1271" spans="1:4" ht="16.5" customHeight="1">
      <c r="A1271" s="148" t="s">
        <v>1060</v>
      </c>
      <c r="B1271" s="153">
        <v>0</v>
      </c>
      <c r="C1271" s="155"/>
      <c r="D1271" s="154" t="e">
        <f t="shared" si="19"/>
        <v>#DIV/0!</v>
      </c>
    </row>
    <row r="1272" spans="1:4" ht="16.5" customHeight="1">
      <c r="A1272" s="148" t="s">
        <v>1061</v>
      </c>
      <c r="B1272" s="153">
        <v>0</v>
      </c>
      <c r="C1272" s="155"/>
      <c r="D1272" s="154" t="e">
        <f t="shared" si="19"/>
        <v>#DIV/0!</v>
      </c>
    </row>
    <row r="1273" spans="1:4" ht="16.5" customHeight="1">
      <c r="A1273" s="148" t="s">
        <v>1062</v>
      </c>
      <c r="B1273" s="153">
        <v>0</v>
      </c>
      <c r="C1273" s="155"/>
      <c r="D1273" s="154" t="e">
        <f t="shared" si="19"/>
        <v>#DIV/0!</v>
      </c>
    </row>
    <row r="1274" spans="1:4" ht="16.5" customHeight="1">
      <c r="A1274" s="148" t="s">
        <v>1063</v>
      </c>
      <c r="B1274" s="153">
        <v>0</v>
      </c>
      <c r="C1274" s="155"/>
      <c r="D1274" s="154" t="e">
        <f t="shared" si="19"/>
        <v>#DIV/0!</v>
      </c>
    </row>
    <row r="1275" spans="1:4" ht="16.5" customHeight="1">
      <c r="A1275" s="148" t="s">
        <v>1064</v>
      </c>
      <c r="B1275" s="153">
        <v>0</v>
      </c>
      <c r="C1275" s="155"/>
      <c r="D1275" s="154" t="e">
        <f t="shared" si="19"/>
        <v>#DIV/0!</v>
      </c>
    </row>
    <row r="1276" spans="1:4" ht="16.5" customHeight="1">
      <c r="A1276" s="148" t="s">
        <v>1065</v>
      </c>
      <c r="B1276" s="153">
        <v>0</v>
      </c>
      <c r="C1276" s="155"/>
      <c r="D1276" s="154" t="e">
        <f t="shared" si="19"/>
        <v>#DIV/0!</v>
      </c>
    </row>
    <row r="1277" spans="1:4" ht="16.5" customHeight="1">
      <c r="A1277" s="148" t="s">
        <v>1066</v>
      </c>
      <c r="B1277" s="153">
        <v>0</v>
      </c>
      <c r="C1277" s="155"/>
      <c r="D1277" s="154" t="e">
        <f t="shared" si="19"/>
        <v>#DIV/0!</v>
      </c>
    </row>
    <row r="1278" spans="1:4" ht="16.5" customHeight="1">
      <c r="A1278" s="148" t="s">
        <v>102</v>
      </c>
      <c r="B1278" s="153">
        <v>0</v>
      </c>
      <c r="C1278" s="155"/>
      <c r="D1278" s="154" t="e">
        <f t="shared" si="19"/>
        <v>#DIV/0!</v>
      </c>
    </row>
    <row r="1279" spans="1:4" ht="16.5" customHeight="1">
      <c r="A1279" s="148" t="s">
        <v>1067</v>
      </c>
      <c r="B1279" s="153">
        <v>0</v>
      </c>
      <c r="C1279" s="155"/>
      <c r="D1279" s="154" t="e">
        <f t="shared" si="19"/>
        <v>#DIV/0!</v>
      </c>
    </row>
    <row r="1280" spans="1:4" ht="16.5" customHeight="1">
      <c r="A1280" s="148" t="s">
        <v>1068</v>
      </c>
      <c r="B1280" s="153">
        <v>0</v>
      </c>
      <c r="C1280" s="149"/>
      <c r="D1280" s="154" t="e">
        <f t="shared" si="19"/>
        <v>#DIV/0!</v>
      </c>
    </row>
    <row r="1281" spans="1:4" ht="16.5" customHeight="1">
      <c r="A1281" s="148" t="s">
        <v>1069</v>
      </c>
      <c r="B1281" s="153">
        <v>0</v>
      </c>
      <c r="C1281" s="155"/>
      <c r="D1281" s="154" t="e">
        <f t="shared" si="19"/>
        <v>#DIV/0!</v>
      </c>
    </row>
    <row r="1282" spans="1:4" ht="16.5" customHeight="1">
      <c r="A1282" s="148" t="s">
        <v>1070</v>
      </c>
      <c r="B1282" s="153">
        <v>0</v>
      </c>
      <c r="C1282" s="155"/>
      <c r="D1282" s="154" t="e">
        <f t="shared" si="19"/>
        <v>#DIV/0!</v>
      </c>
    </row>
    <row r="1283" spans="1:4" ht="16.5" customHeight="1">
      <c r="A1283" s="148" t="s">
        <v>1071</v>
      </c>
      <c r="B1283" s="153">
        <v>0</v>
      </c>
      <c r="C1283" s="155"/>
      <c r="D1283" s="154" t="e">
        <f t="shared" si="19"/>
        <v>#DIV/0!</v>
      </c>
    </row>
    <row r="1284" spans="1:4" ht="16.5" customHeight="1">
      <c r="A1284" s="148" t="s">
        <v>1072</v>
      </c>
      <c r="B1284" s="153">
        <v>0</v>
      </c>
      <c r="C1284" s="155"/>
      <c r="D1284" s="154" t="e">
        <f t="shared" si="19"/>
        <v>#DIV/0!</v>
      </c>
    </row>
    <row r="1285" spans="1:4" ht="16.5" customHeight="1">
      <c r="A1285" s="148" t="s">
        <v>1073</v>
      </c>
      <c r="B1285" s="153">
        <v>33</v>
      </c>
      <c r="C1285" s="149"/>
      <c r="D1285" s="154">
        <f t="shared" si="19"/>
        <v>0</v>
      </c>
    </row>
    <row r="1286" spans="1:4" ht="16.5" customHeight="1">
      <c r="A1286" s="148" t="s">
        <v>1074</v>
      </c>
      <c r="B1286" s="153">
        <v>0</v>
      </c>
      <c r="C1286" s="155"/>
      <c r="D1286" s="154" t="e">
        <f aca="true" t="shared" si="20" ref="D1286:D1349">C1286/B1286*100</f>
        <v>#DIV/0!</v>
      </c>
    </row>
    <row r="1287" spans="1:4" ht="16.5" customHeight="1">
      <c r="A1287" s="148" t="s">
        <v>1075</v>
      </c>
      <c r="B1287" s="153">
        <v>0</v>
      </c>
      <c r="C1287" s="155"/>
      <c r="D1287" s="154" t="e">
        <f t="shared" si="20"/>
        <v>#DIV/0!</v>
      </c>
    </row>
    <row r="1288" spans="1:4" ht="16.5" customHeight="1">
      <c r="A1288" s="148" t="s">
        <v>1076</v>
      </c>
      <c r="B1288" s="153">
        <v>0</v>
      </c>
      <c r="C1288" s="155"/>
      <c r="D1288" s="154" t="e">
        <f t="shared" si="20"/>
        <v>#DIV/0!</v>
      </c>
    </row>
    <row r="1289" spans="1:4" ht="16.5" customHeight="1">
      <c r="A1289" s="148" t="s">
        <v>1077</v>
      </c>
      <c r="B1289" s="153">
        <v>0</v>
      </c>
      <c r="C1289" s="155"/>
      <c r="D1289" s="154" t="e">
        <f t="shared" si="20"/>
        <v>#DIV/0!</v>
      </c>
    </row>
    <row r="1290" spans="1:4" ht="16.5" customHeight="1">
      <c r="A1290" s="148" t="s">
        <v>1078</v>
      </c>
      <c r="B1290" s="153">
        <v>33</v>
      </c>
      <c r="C1290" s="153"/>
      <c r="D1290" s="154">
        <f t="shared" si="20"/>
        <v>0</v>
      </c>
    </row>
    <row r="1291" spans="1:4" ht="16.5" customHeight="1">
      <c r="A1291" s="148" t="s">
        <v>1079</v>
      </c>
      <c r="B1291" s="153">
        <v>0</v>
      </c>
      <c r="C1291" s="149">
        <v>75</v>
      </c>
      <c r="D1291" s="154" t="e">
        <f t="shared" si="20"/>
        <v>#DIV/0!</v>
      </c>
    </row>
    <row r="1292" spans="1:4" ht="16.5" customHeight="1">
      <c r="A1292" s="148" t="s">
        <v>1080</v>
      </c>
      <c r="B1292" s="153">
        <v>0</v>
      </c>
      <c r="C1292" s="155">
        <v>0</v>
      </c>
      <c r="D1292" s="154" t="e">
        <f t="shared" si="20"/>
        <v>#DIV/0!</v>
      </c>
    </row>
    <row r="1293" spans="1:4" ht="16.5" customHeight="1">
      <c r="A1293" s="148" t="s">
        <v>1081</v>
      </c>
      <c r="B1293" s="153">
        <v>0</v>
      </c>
      <c r="C1293" s="155">
        <v>0</v>
      </c>
      <c r="D1293" s="154" t="e">
        <f t="shared" si="20"/>
        <v>#DIV/0!</v>
      </c>
    </row>
    <row r="1294" spans="1:4" ht="16.5" customHeight="1">
      <c r="A1294" s="148" t="s">
        <v>1082</v>
      </c>
      <c r="B1294" s="153">
        <v>0</v>
      </c>
      <c r="C1294" s="153">
        <v>75</v>
      </c>
      <c r="D1294" s="154" t="e">
        <f t="shared" si="20"/>
        <v>#DIV/0!</v>
      </c>
    </row>
    <row r="1295" spans="1:4" ht="16.5" customHeight="1">
      <c r="A1295" s="148" t="s">
        <v>1083</v>
      </c>
      <c r="B1295" s="153">
        <v>0</v>
      </c>
      <c r="C1295" s="155"/>
      <c r="D1295" s="154" t="e">
        <f t="shared" si="20"/>
        <v>#DIV/0!</v>
      </c>
    </row>
    <row r="1296" spans="1:4" ht="16.5" customHeight="1">
      <c r="A1296" s="148" t="s">
        <v>1084</v>
      </c>
      <c r="B1296" s="153">
        <v>0</v>
      </c>
      <c r="C1296" s="155"/>
      <c r="D1296" s="154" t="e">
        <f t="shared" si="20"/>
        <v>#DIV/0!</v>
      </c>
    </row>
    <row r="1297" spans="1:4" ht="16.5" customHeight="1">
      <c r="A1297" s="148" t="s">
        <v>1085</v>
      </c>
      <c r="B1297" s="153">
        <v>0</v>
      </c>
      <c r="C1297" s="155"/>
      <c r="D1297" s="154" t="e">
        <f t="shared" si="20"/>
        <v>#DIV/0!</v>
      </c>
    </row>
    <row r="1298" spans="1:4" ht="16.5" customHeight="1">
      <c r="A1298" s="148" t="s">
        <v>1086</v>
      </c>
      <c r="B1298" s="153">
        <v>0</v>
      </c>
      <c r="C1298" s="155"/>
      <c r="D1298" s="154" t="e">
        <f t="shared" si="20"/>
        <v>#DIV/0!</v>
      </c>
    </row>
    <row r="1299" spans="1:4" ht="16.5" customHeight="1">
      <c r="A1299" s="148" t="s">
        <v>1087</v>
      </c>
      <c r="B1299" s="153">
        <v>0</v>
      </c>
      <c r="C1299" s="155"/>
      <c r="D1299" s="154" t="e">
        <f t="shared" si="20"/>
        <v>#DIV/0!</v>
      </c>
    </row>
    <row r="1300" spans="1:4" ht="16.5" customHeight="1">
      <c r="A1300" s="148" t="s">
        <v>1088</v>
      </c>
      <c r="B1300" s="153">
        <v>0</v>
      </c>
      <c r="C1300" s="155"/>
      <c r="D1300" s="154" t="e">
        <f t="shared" si="20"/>
        <v>#DIV/0!</v>
      </c>
    </row>
    <row r="1301" spans="1:4" ht="16.5" customHeight="1">
      <c r="A1301" s="148" t="s">
        <v>1089</v>
      </c>
      <c r="B1301" s="153">
        <v>0</v>
      </c>
      <c r="C1301" s="155"/>
      <c r="D1301" s="154" t="e">
        <f t="shared" si="20"/>
        <v>#DIV/0!</v>
      </c>
    </row>
    <row r="1302" spans="1:4" ht="16.5" customHeight="1">
      <c r="A1302" s="148" t="s">
        <v>1090</v>
      </c>
      <c r="B1302" s="153">
        <v>0</v>
      </c>
      <c r="C1302" s="155"/>
      <c r="D1302" s="154" t="e">
        <f t="shared" si="20"/>
        <v>#DIV/0!</v>
      </c>
    </row>
    <row r="1303" spans="1:4" ht="16.5" customHeight="1">
      <c r="A1303" s="148" t="s">
        <v>1091</v>
      </c>
      <c r="B1303" s="153">
        <v>4383</v>
      </c>
      <c r="C1303" s="155">
        <v>4425</v>
      </c>
      <c r="D1303" s="154">
        <f t="shared" si="20"/>
        <v>100.95824777549625</v>
      </c>
    </row>
    <row r="1304" spans="1:4" ht="16.5" customHeight="1">
      <c r="A1304" s="148" t="s">
        <v>1092</v>
      </c>
      <c r="B1304" s="153">
        <v>1169</v>
      </c>
      <c r="C1304" s="149">
        <v>4067</v>
      </c>
      <c r="D1304" s="154">
        <f t="shared" si="20"/>
        <v>347.90419161676647</v>
      </c>
    </row>
    <row r="1305" spans="1:4" ht="16.5" customHeight="1">
      <c r="A1305" s="148" t="s">
        <v>93</v>
      </c>
      <c r="B1305" s="153">
        <v>854</v>
      </c>
      <c r="C1305" s="153">
        <v>751</v>
      </c>
      <c r="D1305" s="154">
        <f t="shared" si="20"/>
        <v>87.93911007025761</v>
      </c>
    </row>
    <row r="1306" spans="1:4" ht="16.5" customHeight="1">
      <c r="A1306" s="148" t="s">
        <v>94</v>
      </c>
      <c r="B1306" s="153">
        <v>100</v>
      </c>
      <c r="C1306" s="155"/>
      <c r="D1306" s="154">
        <f t="shared" si="20"/>
        <v>0</v>
      </c>
    </row>
    <row r="1307" spans="1:4" ht="16.5" customHeight="1">
      <c r="A1307" s="148" t="s">
        <v>95</v>
      </c>
      <c r="B1307" s="153">
        <v>0</v>
      </c>
      <c r="C1307" s="155"/>
      <c r="D1307" s="154" t="e">
        <f t="shared" si="20"/>
        <v>#DIV/0!</v>
      </c>
    </row>
    <row r="1308" spans="1:4" ht="16.5" customHeight="1">
      <c r="A1308" s="148" t="s">
        <v>1093</v>
      </c>
      <c r="B1308" s="153">
        <v>0</v>
      </c>
      <c r="C1308" s="155"/>
      <c r="D1308" s="154" t="e">
        <f t="shared" si="20"/>
        <v>#DIV/0!</v>
      </c>
    </row>
    <row r="1309" spans="1:4" ht="16.5" customHeight="1">
      <c r="A1309" s="148" t="s">
        <v>1094</v>
      </c>
      <c r="B1309" s="153">
        <v>0</v>
      </c>
      <c r="C1309" s="155"/>
      <c r="D1309" s="154" t="e">
        <f t="shared" si="20"/>
        <v>#DIV/0!</v>
      </c>
    </row>
    <row r="1310" spans="1:4" ht="16.5" customHeight="1">
      <c r="A1310" s="148" t="s">
        <v>1095</v>
      </c>
      <c r="B1310" s="153">
        <v>0</v>
      </c>
      <c r="C1310" s="153">
        <v>566</v>
      </c>
      <c r="D1310" s="154" t="e">
        <f t="shared" si="20"/>
        <v>#DIV/0!</v>
      </c>
    </row>
    <row r="1311" spans="1:4" ht="16.5" customHeight="1">
      <c r="A1311" s="148" t="s">
        <v>1096</v>
      </c>
      <c r="B1311" s="153">
        <v>0</v>
      </c>
      <c r="C1311" s="155"/>
      <c r="D1311" s="154" t="e">
        <f t="shared" si="20"/>
        <v>#DIV/0!</v>
      </c>
    </row>
    <row r="1312" spans="1:4" ht="16.5" customHeight="1">
      <c r="A1312" s="148" t="s">
        <v>1097</v>
      </c>
      <c r="B1312" s="153">
        <v>0</v>
      </c>
      <c r="C1312" s="153">
        <v>411</v>
      </c>
      <c r="D1312" s="154" t="e">
        <f t="shared" si="20"/>
        <v>#DIV/0!</v>
      </c>
    </row>
    <row r="1313" spans="1:4" ht="16.5" customHeight="1">
      <c r="A1313" s="148" t="s">
        <v>1098</v>
      </c>
      <c r="B1313" s="153">
        <v>0</v>
      </c>
      <c r="C1313" s="155"/>
      <c r="D1313" s="154" t="e">
        <f t="shared" si="20"/>
        <v>#DIV/0!</v>
      </c>
    </row>
    <row r="1314" spans="1:4" ht="16.5" customHeight="1">
      <c r="A1314" s="148" t="s">
        <v>102</v>
      </c>
      <c r="B1314" s="153">
        <v>0</v>
      </c>
      <c r="C1314" s="155"/>
      <c r="D1314" s="154" t="e">
        <f t="shared" si="20"/>
        <v>#DIV/0!</v>
      </c>
    </row>
    <row r="1315" spans="1:4" ht="16.5" customHeight="1">
      <c r="A1315" s="148" t="s">
        <v>1099</v>
      </c>
      <c r="B1315" s="153">
        <v>215</v>
      </c>
      <c r="C1315" s="153">
        <v>2339</v>
      </c>
      <c r="D1315" s="154">
        <f t="shared" si="20"/>
        <v>1087.906976744186</v>
      </c>
    </row>
    <row r="1316" spans="1:4" ht="16.5" customHeight="1">
      <c r="A1316" s="148" t="s">
        <v>1100</v>
      </c>
      <c r="B1316" s="153">
        <v>1867</v>
      </c>
      <c r="C1316" s="155"/>
      <c r="D1316" s="154">
        <f t="shared" si="20"/>
        <v>0</v>
      </c>
    </row>
    <row r="1317" spans="1:4" ht="16.5" customHeight="1">
      <c r="A1317" s="148" t="s">
        <v>93</v>
      </c>
      <c r="B1317" s="153">
        <v>0</v>
      </c>
      <c r="C1317" s="155"/>
      <c r="D1317" s="154" t="e">
        <f t="shared" si="20"/>
        <v>#DIV/0!</v>
      </c>
    </row>
    <row r="1318" spans="1:4" ht="16.5" customHeight="1">
      <c r="A1318" s="148" t="s">
        <v>94</v>
      </c>
      <c r="B1318" s="153">
        <v>0</v>
      </c>
      <c r="C1318" s="155"/>
      <c r="D1318" s="154" t="e">
        <f t="shared" si="20"/>
        <v>#DIV/0!</v>
      </c>
    </row>
    <row r="1319" spans="1:4" ht="16.5" customHeight="1">
      <c r="A1319" s="148" t="s">
        <v>95</v>
      </c>
      <c r="B1319" s="153">
        <v>0</v>
      </c>
      <c r="C1319" s="155"/>
      <c r="D1319" s="154" t="e">
        <f t="shared" si="20"/>
        <v>#DIV/0!</v>
      </c>
    </row>
    <row r="1320" spans="1:4" ht="16.5" customHeight="1">
      <c r="A1320" s="148" t="s">
        <v>1101</v>
      </c>
      <c r="B1320" s="153">
        <v>1807</v>
      </c>
      <c r="C1320" s="155"/>
      <c r="D1320" s="154">
        <f t="shared" si="20"/>
        <v>0</v>
      </c>
    </row>
    <row r="1321" spans="1:4" ht="16.5" customHeight="1">
      <c r="A1321" s="148" t="s">
        <v>1102</v>
      </c>
      <c r="B1321" s="153">
        <v>60</v>
      </c>
      <c r="C1321" s="155"/>
      <c r="D1321" s="154">
        <f t="shared" si="20"/>
        <v>0</v>
      </c>
    </row>
    <row r="1322" spans="1:4" ht="16.5" customHeight="1">
      <c r="A1322" s="148" t="s">
        <v>1103</v>
      </c>
      <c r="B1322" s="153">
        <v>0</v>
      </c>
      <c r="C1322" s="155"/>
      <c r="D1322" s="154" t="e">
        <f t="shared" si="20"/>
        <v>#DIV/0!</v>
      </c>
    </row>
    <row r="1323" spans="1:4" ht="16.5" customHeight="1">
      <c r="A1323" s="148" t="s">
        <v>93</v>
      </c>
      <c r="B1323" s="153">
        <v>0</v>
      </c>
      <c r="C1323" s="155"/>
      <c r="D1323" s="154" t="e">
        <f t="shared" si="20"/>
        <v>#DIV/0!</v>
      </c>
    </row>
    <row r="1324" spans="1:4" ht="16.5" customHeight="1">
      <c r="A1324" s="148" t="s">
        <v>94</v>
      </c>
      <c r="B1324" s="153">
        <v>0</v>
      </c>
      <c r="C1324" s="155"/>
      <c r="D1324" s="154" t="e">
        <f t="shared" si="20"/>
        <v>#DIV/0!</v>
      </c>
    </row>
    <row r="1325" spans="1:4" ht="16.5" customHeight="1">
      <c r="A1325" s="148" t="s">
        <v>95</v>
      </c>
      <c r="B1325" s="153">
        <v>0</v>
      </c>
      <c r="C1325" s="155"/>
      <c r="D1325" s="154" t="e">
        <f t="shared" si="20"/>
        <v>#DIV/0!</v>
      </c>
    </row>
    <row r="1326" spans="1:4" ht="16.5" customHeight="1">
      <c r="A1326" s="148" t="s">
        <v>1104</v>
      </c>
      <c r="B1326" s="153">
        <v>0</v>
      </c>
      <c r="C1326" s="155"/>
      <c r="D1326" s="154" t="e">
        <f t="shared" si="20"/>
        <v>#DIV/0!</v>
      </c>
    </row>
    <row r="1327" spans="1:4" ht="16.5" customHeight="1">
      <c r="A1327" s="148" t="s">
        <v>1105</v>
      </c>
      <c r="B1327" s="153">
        <v>0</v>
      </c>
      <c r="C1327" s="155"/>
      <c r="D1327" s="154" t="e">
        <f t="shared" si="20"/>
        <v>#DIV/0!</v>
      </c>
    </row>
    <row r="1328" spans="1:4" ht="16.5" customHeight="1">
      <c r="A1328" s="148" t="s">
        <v>1106</v>
      </c>
      <c r="B1328" s="153">
        <v>722</v>
      </c>
      <c r="C1328" s="153">
        <v>210</v>
      </c>
      <c r="D1328" s="154">
        <f t="shared" si="20"/>
        <v>29.085872576177284</v>
      </c>
    </row>
    <row r="1329" spans="1:4" ht="16.5" customHeight="1">
      <c r="A1329" s="148" t="s">
        <v>93</v>
      </c>
      <c r="B1329" s="153">
        <v>0</v>
      </c>
      <c r="C1329" s="155"/>
      <c r="D1329" s="154" t="e">
        <f t="shared" si="20"/>
        <v>#DIV/0!</v>
      </c>
    </row>
    <row r="1330" spans="1:4" ht="16.5" customHeight="1">
      <c r="A1330" s="148" t="s">
        <v>94</v>
      </c>
      <c r="B1330" s="153">
        <v>10</v>
      </c>
      <c r="C1330" s="155"/>
      <c r="D1330" s="154">
        <f t="shared" si="20"/>
        <v>0</v>
      </c>
    </row>
    <row r="1331" spans="1:4" ht="16.5" customHeight="1">
      <c r="A1331" s="148" t="s">
        <v>95</v>
      </c>
      <c r="B1331" s="153">
        <v>0</v>
      </c>
      <c r="C1331" s="155"/>
      <c r="D1331" s="154" t="e">
        <f t="shared" si="20"/>
        <v>#DIV/0!</v>
      </c>
    </row>
    <row r="1332" spans="1:4" ht="16.5" customHeight="1">
      <c r="A1332" s="148" t="s">
        <v>1107</v>
      </c>
      <c r="B1332" s="153">
        <v>0</v>
      </c>
      <c r="C1332" s="155"/>
      <c r="D1332" s="154" t="e">
        <f t="shared" si="20"/>
        <v>#DIV/0!</v>
      </c>
    </row>
    <row r="1333" spans="1:4" ht="16.5" customHeight="1">
      <c r="A1333" s="148" t="s">
        <v>1108</v>
      </c>
      <c r="B1333" s="153">
        <v>414</v>
      </c>
      <c r="C1333" s="155"/>
      <c r="D1333" s="154">
        <f t="shared" si="20"/>
        <v>0</v>
      </c>
    </row>
    <row r="1334" spans="1:4" ht="16.5" customHeight="1">
      <c r="A1334" s="148" t="s">
        <v>102</v>
      </c>
      <c r="B1334" s="153">
        <v>0</v>
      </c>
      <c r="C1334" s="155"/>
      <c r="D1334" s="154" t="e">
        <f t="shared" si="20"/>
        <v>#DIV/0!</v>
      </c>
    </row>
    <row r="1335" spans="1:4" ht="16.5" customHeight="1">
      <c r="A1335" s="148" t="s">
        <v>1109</v>
      </c>
      <c r="B1335" s="153">
        <v>298</v>
      </c>
      <c r="C1335" s="153">
        <v>210</v>
      </c>
      <c r="D1335" s="154">
        <f t="shared" si="20"/>
        <v>70.46979865771812</v>
      </c>
    </row>
    <row r="1336" spans="1:4" ht="16.5" customHeight="1">
      <c r="A1336" s="148" t="s">
        <v>1110</v>
      </c>
      <c r="B1336" s="153">
        <v>110</v>
      </c>
      <c r="C1336" s="149">
        <v>123</v>
      </c>
      <c r="D1336" s="154">
        <f t="shared" si="20"/>
        <v>111.81818181818181</v>
      </c>
    </row>
    <row r="1337" spans="1:4" ht="16.5" customHeight="1">
      <c r="A1337" s="148" t="s">
        <v>93</v>
      </c>
      <c r="B1337" s="153">
        <v>89</v>
      </c>
      <c r="C1337" s="153">
        <v>77</v>
      </c>
      <c r="D1337" s="154">
        <f t="shared" si="20"/>
        <v>86.51685393258427</v>
      </c>
    </row>
    <row r="1338" spans="1:4" ht="16.5" customHeight="1">
      <c r="A1338" s="148" t="s">
        <v>94</v>
      </c>
      <c r="B1338" s="153">
        <v>0</v>
      </c>
      <c r="C1338" s="153">
        <v>0</v>
      </c>
      <c r="D1338" s="154" t="e">
        <f t="shared" si="20"/>
        <v>#DIV/0!</v>
      </c>
    </row>
    <row r="1339" spans="1:4" ht="16.5" customHeight="1">
      <c r="A1339" s="148" t="s">
        <v>95</v>
      </c>
      <c r="B1339" s="153">
        <v>0</v>
      </c>
      <c r="C1339" s="153">
        <v>0</v>
      </c>
      <c r="D1339" s="154" t="e">
        <f t="shared" si="20"/>
        <v>#DIV/0!</v>
      </c>
    </row>
    <row r="1340" spans="1:4" ht="16.5" customHeight="1">
      <c r="A1340" s="148" t="s">
        <v>1111</v>
      </c>
      <c r="B1340" s="153">
        <v>17</v>
      </c>
      <c r="C1340" s="153">
        <v>46</v>
      </c>
      <c r="D1340" s="154">
        <f t="shared" si="20"/>
        <v>270.5882352941177</v>
      </c>
    </row>
    <row r="1341" spans="1:4" ht="16.5" customHeight="1">
      <c r="A1341" s="148" t="s">
        <v>1112</v>
      </c>
      <c r="B1341" s="153">
        <v>0</v>
      </c>
      <c r="C1341" s="155"/>
      <c r="D1341" s="154" t="e">
        <f t="shared" si="20"/>
        <v>#DIV/0!</v>
      </c>
    </row>
    <row r="1342" spans="1:4" ht="16.5" customHeight="1">
      <c r="A1342" s="148" t="s">
        <v>1113</v>
      </c>
      <c r="B1342" s="153">
        <v>0</v>
      </c>
      <c r="C1342" s="155"/>
      <c r="D1342" s="154" t="e">
        <f t="shared" si="20"/>
        <v>#DIV/0!</v>
      </c>
    </row>
    <row r="1343" spans="1:4" ht="16.5" customHeight="1">
      <c r="A1343" s="148" t="s">
        <v>1114</v>
      </c>
      <c r="B1343" s="153">
        <v>0</v>
      </c>
      <c r="C1343" s="155"/>
      <c r="D1343" s="154" t="e">
        <f t="shared" si="20"/>
        <v>#DIV/0!</v>
      </c>
    </row>
    <row r="1344" spans="1:4" ht="16.5" customHeight="1">
      <c r="A1344" s="148" t="s">
        <v>1115</v>
      </c>
      <c r="B1344" s="153">
        <v>0</v>
      </c>
      <c r="C1344" s="155"/>
      <c r="D1344" s="154" t="e">
        <f t="shared" si="20"/>
        <v>#DIV/0!</v>
      </c>
    </row>
    <row r="1345" spans="1:4" ht="16.5" customHeight="1">
      <c r="A1345" s="148" t="s">
        <v>1116</v>
      </c>
      <c r="B1345" s="153">
        <v>0</v>
      </c>
      <c r="C1345" s="155"/>
      <c r="D1345" s="154" t="e">
        <f t="shared" si="20"/>
        <v>#DIV/0!</v>
      </c>
    </row>
    <row r="1346" spans="1:4" ht="16.5" customHeight="1">
      <c r="A1346" s="148" t="s">
        <v>1117</v>
      </c>
      <c r="B1346" s="153">
        <v>0</v>
      </c>
      <c r="C1346" s="155"/>
      <c r="D1346" s="154" t="e">
        <f t="shared" si="20"/>
        <v>#DIV/0!</v>
      </c>
    </row>
    <row r="1347" spans="1:4" ht="16.5" customHeight="1">
      <c r="A1347" s="148" t="s">
        <v>1118</v>
      </c>
      <c r="B1347" s="153">
        <v>0</v>
      </c>
      <c r="C1347" s="155"/>
      <c r="D1347" s="154" t="e">
        <f t="shared" si="20"/>
        <v>#DIV/0!</v>
      </c>
    </row>
    <row r="1348" spans="1:4" ht="16.5" customHeight="1">
      <c r="A1348" s="148" t="s">
        <v>1119</v>
      </c>
      <c r="B1348" s="153">
        <v>4</v>
      </c>
      <c r="C1348" s="155"/>
      <c r="D1348" s="154">
        <f t="shared" si="20"/>
        <v>0</v>
      </c>
    </row>
    <row r="1349" spans="1:4" ht="16.5" customHeight="1">
      <c r="A1349" s="148" t="s">
        <v>1120</v>
      </c>
      <c r="B1349" s="153">
        <v>400</v>
      </c>
      <c r="C1349" s="155"/>
      <c r="D1349" s="154">
        <f t="shared" si="20"/>
        <v>0</v>
      </c>
    </row>
    <row r="1350" spans="1:4" ht="16.5" customHeight="1">
      <c r="A1350" s="148" t="s">
        <v>1121</v>
      </c>
      <c r="B1350" s="153">
        <v>400</v>
      </c>
      <c r="C1350" s="155"/>
      <c r="D1350" s="154">
        <f aca="true" t="shared" si="21" ref="D1350:D1371">C1350/B1350*100</f>
        <v>0</v>
      </c>
    </row>
    <row r="1351" spans="1:4" ht="16.5" customHeight="1">
      <c r="A1351" s="148" t="s">
        <v>1122</v>
      </c>
      <c r="B1351" s="153">
        <v>0</v>
      </c>
      <c r="C1351" s="155"/>
      <c r="D1351" s="154" t="e">
        <f t="shared" si="21"/>
        <v>#DIV/0!</v>
      </c>
    </row>
    <row r="1352" spans="1:4" ht="16.5" customHeight="1">
      <c r="A1352" s="148" t="s">
        <v>1123</v>
      </c>
      <c r="B1352" s="153">
        <v>0</v>
      </c>
      <c r="C1352" s="155"/>
      <c r="D1352" s="154" t="e">
        <f t="shared" si="21"/>
        <v>#DIV/0!</v>
      </c>
    </row>
    <row r="1353" spans="1:4" ht="16.5" customHeight="1">
      <c r="A1353" s="148" t="s">
        <v>1124</v>
      </c>
      <c r="B1353" s="153">
        <v>30</v>
      </c>
      <c r="C1353" s="149">
        <v>25</v>
      </c>
      <c r="D1353" s="154">
        <f t="shared" si="21"/>
        <v>83.33333333333334</v>
      </c>
    </row>
    <row r="1354" spans="1:4" ht="16.5" customHeight="1">
      <c r="A1354" s="148" t="s">
        <v>1125</v>
      </c>
      <c r="B1354" s="153">
        <v>5</v>
      </c>
      <c r="C1354" s="153">
        <v>25</v>
      </c>
      <c r="D1354" s="154">
        <f t="shared" si="21"/>
        <v>500</v>
      </c>
    </row>
    <row r="1355" spans="1:4" ht="16.5" customHeight="1">
      <c r="A1355" s="148" t="s">
        <v>1126</v>
      </c>
      <c r="B1355" s="153">
        <v>25</v>
      </c>
      <c r="C1355" s="155"/>
      <c r="D1355" s="154">
        <f t="shared" si="21"/>
        <v>0</v>
      </c>
    </row>
    <row r="1356" spans="1:4" ht="16.5" customHeight="1">
      <c r="A1356" s="148" t="s">
        <v>1127</v>
      </c>
      <c r="B1356" s="153">
        <v>0</v>
      </c>
      <c r="C1356" s="155"/>
      <c r="D1356" s="154" t="e">
        <f t="shared" si="21"/>
        <v>#DIV/0!</v>
      </c>
    </row>
    <row r="1357" spans="1:4" ht="16.5" customHeight="1">
      <c r="A1357" s="148" t="s">
        <v>1128</v>
      </c>
      <c r="B1357" s="153">
        <v>0</v>
      </c>
      <c r="C1357" s="155"/>
      <c r="D1357" s="154" t="e">
        <f t="shared" si="21"/>
        <v>#DIV/0!</v>
      </c>
    </row>
    <row r="1358" spans="1:4" ht="16.5" customHeight="1">
      <c r="A1358" s="148" t="s">
        <v>1129</v>
      </c>
      <c r="B1358" s="153">
        <v>0</v>
      </c>
      <c r="C1358" s="155"/>
      <c r="D1358" s="154" t="e">
        <f t="shared" si="21"/>
        <v>#DIV/0!</v>
      </c>
    </row>
    <row r="1359" spans="1:4" ht="16.5" customHeight="1">
      <c r="A1359" s="148" t="s">
        <v>1130</v>
      </c>
      <c r="B1359" s="153">
        <v>85</v>
      </c>
      <c r="C1359" s="155"/>
      <c r="D1359" s="154">
        <f t="shared" si="21"/>
        <v>0</v>
      </c>
    </row>
    <row r="1360" spans="1:4" ht="16.5" customHeight="1">
      <c r="A1360" s="148" t="s">
        <v>1131</v>
      </c>
      <c r="B1360" s="149">
        <v>14166</v>
      </c>
      <c r="C1360" s="149">
        <v>26759</v>
      </c>
      <c r="D1360" s="154">
        <f t="shared" si="21"/>
        <v>188.89594804461387</v>
      </c>
    </row>
    <row r="1361" spans="1:4" ht="16.5" customHeight="1">
      <c r="A1361" s="148" t="s">
        <v>1132</v>
      </c>
      <c r="B1361" s="149">
        <v>14166</v>
      </c>
      <c r="C1361" s="149">
        <v>26759</v>
      </c>
      <c r="D1361" s="154">
        <f t="shared" si="21"/>
        <v>188.89594804461387</v>
      </c>
    </row>
    <row r="1362" spans="1:4" ht="16.5" customHeight="1">
      <c r="A1362" s="148" t="s">
        <v>1133</v>
      </c>
      <c r="B1362" s="149">
        <v>14166</v>
      </c>
      <c r="C1362" s="153">
        <v>26759</v>
      </c>
      <c r="D1362" s="154">
        <f t="shared" si="21"/>
        <v>188.89594804461387</v>
      </c>
    </row>
    <row r="1363" spans="1:4" ht="16.5" customHeight="1">
      <c r="A1363" s="148" t="s">
        <v>1134</v>
      </c>
      <c r="B1363" s="149">
        <v>23649</v>
      </c>
      <c r="C1363" s="149">
        <v>17481</v>
      </c>
      <c r="D1363" s="154">
        <f t="shared" si="21"/>
        <v>73.9185589242674</v>
      </c>
    </row>
    <row r="1364" spans="1:4" ht="16.5" customHeight="1">
      <c r="A1364" s="148" t="s">
        <v>1135</v>
      </c>
      <c r="B1364" s="149">
        <v>23649</v>
      </c>
      <c r="C1364" s="149">
        <v>17481</v>
      </c>
      <c r="D1364" s="154">
        <f t="shared" si="21"/>
        <v>73.9185589242674</v>
      </c>
    </row>
    <row r="1365" spans="1:4" ht="16.5" customHeight="1">
      <c r="A1365" s="148" t="s">
        <v>1136</v>
      </c>
      <c r="B1365" s="149">
        <v>22765</v>
      </c>
      <c r="C1365" s="153">
        <v>17481</v>
      </c>
      <c r="D1365" s="154">
        <f t="shared" si="21"/>
        <v>76.78893037557654</v>
      </c>
    </row>
    <row r="1366" spans="1:4" ht="16.5" customHeight="1">
      <c r="A1366" s="148" t="s">
        <v>1137</v>
      </c>
      <c r="B1366" s="149">
        <v>0</v>
      </c>
      <c r="C1366" s="155"/>
      <c r="D1366" s="154" t="e">
        <f t="shared" si="21"/>
        <v>#DIV/0!</v>
      </c>
    </row>
    <row r="1367" spans="1:4" ht="16.5" customHeight="1">
      <c r="A1367" s="148" t="s">
        <v>1138</v>
      </c>
      <c r="B1367" s="149">
        <v>0</v>
      </c>
      <c r="C1367" s="155"/>
      <c r="D1367" s="154" t="e">
        <f t="shared" si="21"/>
        <v>#DIV/0!</v>
      </c>
    </row>
    <row r="1368" spans="1:4" ht="16.5" customHeight="1">
      <c r="A1368" s="148" t="s">
        <v>1139</v>
      </c>
      <c r="B1368" s="149">
        <v>884</v>
      </c>
      <c r="C1368" s="155"/>
      <c r="D1368" s="154">
        <f t="shared" si="21"/>
        <v>0</v>
      </c>
    </row>
    <row r="1369" spans="1:4" ht="16.5" customHeight="1">
      <c r="A1369" s="148" t="s">
        <v>1140</v>
      </c>
      <c r="B1369" s="149">
        <v>0</v>
      </c>
      <c r="C1369" s="149"/>
      <c r="D1369" s="154" t="e">
        <f t="shared" si="21"/>
        <v>#DIV/0!</v>
      </c>
    </row>
    <row r="1370" spans="1:4" ht="16.5" customHeight="1">
      <c r="A1370" s="148" t="s">
        <v>1141</v>
      </c>
      <c r="B1370" s="149">
        <v>0</v>
      </c>
      <c r="C1370" s="155"/>
      <c r="D1370" s="154" t="e">
        <f t="shared" si="21"/>
        <v>#DIV/0!</v>
      </c>
    </row>
    <row r="1371" spans="1:4" ht="16.5" customHeight="1">
      <c r="A1371" s="123" t="s">
        <v>86</v>
      </c>
      <c r="B1371" s="158">
        <f>B5+B250+B289+B308+B397+B452+B508+B564+B680+B751+B830+B853+B978+B1042+B1108+B1128+B1157+B1167+B1232+B1250+B1360+B1363+B1369+B1303</f>
        <v>805724</v>
      </c>
      <c r="C1371" s="158">
        <f>C5+C250+C289+C308+C397+C452+C508+C564+C680+C751+C830+C853+C978+C1042+C1108+C1128+C1157+C1167+C1232+C1250+C1360+C1363+C1369+C1303</f>
        <v>753069</v>
      </c>
      <c r="D1371" s="154">
        <f t="shared" si="21"/>
        <v>93.46488375672067</v>
      </c>
    </row>
  </sheetData>
  <sheetProtection/>
  <mergeCells count="2">
    <mergeCell ref="A2:D2"/>
    <mergeCell ref="A3:D3"/>
  </mergeCells>
  <printOptions horizontalCentered="1"/>
  <pageMargins left="0.30972222222222223" right="0.30972222222222223" top="0.38958333333333334" bottom="0.38958333333333334" header="0.2" footer="0.2"/>
  <pageSetup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2019-08-27T02:15:32Z</cp:lastPrinted>
  <dcterms:created xsi:type="dcterms:W3CDTF">1996-12-17T01:32:42Z</dcterms:created>
  <dcterms:modified xsi:type="dcterms:W3CDTF">2021-06-21T00:18:11Z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E188EB2EAB244D3490464A843E4D5356</vt:lpwstr>
  </property>
</Properties>
</file>